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merod\Documentos\MINCULTURA_1\LEP\ANUARIOS\ANUARIO 2022\"/>
    </mc:Choice>
  </mc:AlternateContent>
  <xr:revisionPtr revIDLastSave="0" documentId="13_ncr:1_{1B4110FB-ABD7-4615-B02E-8F8BD9865BB6}" xr6:coauthVersionLast="47" xr6:coauthVersionMax="47" xr10:uidLastSave="{00000000-0000-0000-0000-000000000000}"/>
  <bookViews>
    <workbookView xWindow="-120" yWindow="-120" windowWidth="29040" windowHeight="15840" activeTab="4" xr2:uid="{630E4D6C-7398-4507-910F-2377471789B8}"/>
  </bookViews>
  <sheets>
    <sheet name="6.1 productores" sheetId="2" r:id="rId1"/>
    <sheet name="6.3 escenarios" sheetId="3" r:id="rId2"/>
    <sheet name="6.4 Eventos " sheetId="4" r:id="rId3"/>
    <sheet name="7. Recaudo" sheetId="5" r:id="rId4"/>
    <sheet name="9 EJECUCIÓN" sheetId="6" r:id="rId5"/>
  </sheets>
  <externalReferences>
    <externalReference r:id="rId6"/>
    <externalReference r:id="rId7"/>
  </externalReferences>
  <definedNames>
    <definedName name="_xlnm._FilterDatabase" localSheetId="1" hidden="1">'6.3 escenarios'!$B$3:$I$88</definedName>
    <definedName name="_xlnm._FilterDatabase" localSheetId="2" hidden="1">'6.4 Eventos '!$B$18:$Q$494</definedName>
    <definedName name="_xlnm._FilterDatabase" localSheetId="3" hidden="1">'7. Recaudo'!$B$36:$I$190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2" i="6" l="1"/>
  <c r="F112" i="6" s="1"/>
  <c r="C112" i="6"/>
  <c r="D98" i="6"/>
  <c r="F93" i="6" s="1"/>
  <c r="C98" i="6"/>
  <c r="E96" i="6" s="1"/>
  <c r="D62" i="6"/>
  <c r="C62" i="6"/>
  <c r="E62" i="6" s="1"/>
  <c r="C47" i="6"/>
  <c r="D43" i="6" s="1"/>
  <c r="D27" i="6"/>
  <c r="E24" i="6" s="1"/>
  <c r="C27" i="6"/>
  <c r="E8" i="6"/>
  <c r="F7" i="6" s="1"/>
  <c r="C8" i="6"/>
  <c r="D7" i="6" s="1"/>
  <c r="N209" i="5"/>
  <c r="H420" i="5"/>
  <c r="J416" i="5" s="1"/>
  <c r="G420" i="5"/>
  <c r="F420" i="5"/>
  <c r="E420" i="5"/>
  <c r="D420" i="5"/>
  <c r="C420" i="5"/>
  <c r="I419" i="5"/>
  <c r="I418" i="5"/>
  <c r="I417" i="5"/>
  <c r="I416" i="5"/>
  <c r="H411" i="5"/>
  <c r="J405" i="5" s="1"/>
  <c r="G411" i="5"/>
  <c r="J407" i="5" s="1"/>
  <c r="F411" i="5"/>
  <c r="E411" i="5"/>
  <c r="D411" i="5"/>
  <c r="C411" i="5"/>
  <c r="I410" i="5"/>
  <c r="I409" i="5"/>
  <c r="I408" i="5"/>
  <c r="I407" i="5"/>
  <c r="I406" i="5"/>
  <c r="I405" i="5"/>
  <c r="G399" i="5"/>
  <c r="F399" i="5"/>
  <c r="E399" i="5"/>
  <c r="D399" i="5"/>
  <c r="C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C226" i="5"/>
  <c r="D225" i="5" s="1"/>
  <c r="L213" i="5"/>
  <c r="M211" i="5" s="1"/>
  <c r="J213" i="5"/>
  <c r="K211" i="5" s="1"/>
  <c r="H213" i="5"/>
  <c r="I212" i="5" s="1"/>
  <c r="F213" i="5"/>
  <c r="G212" i="5" s="1"/>
  <c r="D213" i="5"/>
  <c r="E209" i="5" s="1"/>
  <c r="C213" i="5"/>
  <c r="N212" i="5"/>
  <c r="N211" i="5"/>
  <c r="N210" i="5"/>
  <c r="G203" i="5"/>
  <c r="F203" i="5"/>
  <c r="E203" i="5"/>
  <c r="D203" i="5"/>
  <c r="C203" i="5"/>
  <c r="I202" i="5"/>
  <c r="H201" i="5"/>
  <c r="I200" i="5"/>
  <c r="I199" i="5"/>
  <c r="H198" i="5"/>
  <c r="I198" i="5" s="1"/>
  <c r="I197" i="5"/>
  <c r="I196" i="5"/>
  <c r="H190" i="5"/>
  <c r="I190" i="5" s="1"/>
  <c r="G190" i="5"/>
  <c r="F190" i="5"/>
  <c r="E190" i="5"/>
  <c r="C190" i="5"/>
  <c r="H30" i="5"/>
  <c r="G30" i="5"/>
  <c r="F30" i="5"/>
  <c r="E30" i="5"/>
  <c r="D30" i="5"/>
  <c r="C30" i="5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H12" i="5"/>
  <c r="G12" i="5"/>
  <c r="F12" i="5"/>
  <c r="E12" i="5"/>
  <c r="E13" i="5" s="1"/>
  <c r="C12" i="5"/>
  <c r="I11" i="5"/>
  <c r="I10" i="5"/>
  <c r="I9" i="5"/>
  <c r="J8" i="5"/>
  <c r="I8" i="5"/>
  <c r="M524" i="4"/>
  <c r="N522" i="4" s="1"/>
  <c r="K524" i="4"/>
  <c r="G524" i="4"/>
  <c r="H523" i="4" s="1"/>
  <c r="E524" i="4"/>
  <c r="F522" i="4" s="1"/>
  <c r="C524" i="4"/>
  <c r="R523" i="4"/>
  <c r="I523" i="4"/>
  <c r="O522" i="4"/>
  <c r="R521" i="4"/>
  <c r="Q521" i="4"/>
  <c r="O521" i="4"/>
  <c r="M516" i="4"/>
  <c r="N516" i="4" s="1"/>
  <c r="K516" i="4"/>
  <c r="L515" i="4" s="1"/>
  <c r="I516" i="4"/>
  <c r="J513" i="4" s="1"/>
  <c r="G516" i="4"/>
  <c r="E516" i="4"/>
  <c r="F510" i="4" s="1"/>
  <c r="C516" i="4"/>
  <c r="D511" i="4" s="1"/>
  <c r="Q515" i="4"/>
  <c r="O515" i="4"/>
  <c r="N515" i="4"/>
  <c r="Q514" i="4"/>
  <c r="O514" i="4"/>
  <c r="Q513" i="4"/>
  <c r="O513" i="4"/>
  <c r="Q512" i="4"/>
  <c r="O512" i="4"/>
  <c r="Q511" i="4"/>
  <c r="O511" i="4"/>
  <c r="Q510" i="4"/>
  <c r="O510" i="4"/>
  <c r="Q509" i="4"/>
  <c r="O509" i="4"/>
  <c r="M501" i="4"/>
  <c r="K501" i="4"/>
  <c r="L501" i="4" s="1"/>
  <c r="I501" i="4"/>
  <c r="J499" i="4" s="1"/>
  <c r="G501" i="4"/>
  <c r="E501" i="4"/>
  <c r="C501" i="4"/>
  <c r="D500" i="4" s="1"/>
  <c r="Q500" i="4"/>
  <c r="O500" i="4"/>
  <c r="Q499" i="4"/>
  <c r="O499" i="4"/>
  <c r="M494" i="4"/>
  <c r="N463" i="4" s="1"/>
  <c r="K494" i="4"/>
  <c r="L448" i="4" s="1"/>
  <c r="I494" i="4"/>
  <c r="J162" i="4" s="1"/>
  <c r="G494" i="4"/>
  <c r="H412" i="4" s="1"/>
  <c r="E494" i="4"/>
  <c r="F361" i="4" s="1"/>
  <c r="C494" i="4"/>
  <c r="D407" i="4" s="1"/>
  <c r="O493" i="4"/>
  <c r="O492" i="4"/>
  <c r="O491" i="4"/>
  <c r="O490" i="4"/>
  <c r="O489" i="4"/>
  <c r="O488" i="4"/>
  <c r="O487" i="4"/>
  <c r="O486" i="4"/>
  <c r="O485" i="4"/>
  <c r="O484" i="4"/>
  <c r="O483" i="4"/>
  <c r="O482" i="4"/>
  <c r="O481" i="4"/>
  <c r="O480" i="4"/>
  <c r="O479" i="4"/>
  <c r="O478" i="4"/>
  <c r="O477" i="4"/>
  <c r="O476" i="4"/>
  <c r="O475" i="4"/>
  <c r="O474" i="4"/>
  <c r="O473" i="4"/>
  <c r="O472" i="4"/>
  <c r="O471" i="4"/>
  <c r="O470" i="4"/>
  <c r="O469" i="4"/>
  <c r="O468" i="4"/>
  <c r="O467" i="4"/>
  <c r="O466" i="4"/>
  <c r="O465" i="4"/>
  <c r="O464" i="4"/>
  <c r="O463" i="4"/>
  <c r="O462" i="4"/>
  <c r="O461" i="4"/>
  <c r="O460" i="4"/>
  <c r="O459" i="4"/>
  <c r="O458" i="4"/>
  <c r="O457" i="4"/>
  <c r="O456" i="4"/>
  <c r="O455" i="4"/>
  <c r="O454" i="4"/>
  <c r="O453" i="4"/>
  <c r="O452" i="4"/>
  <c r="O451" i="4"/>
  <c r="O450" i="4"/>
  <c r="O449" i="4"/>
  <c r="O448" i="4"/>
  <c r="O447" i="4"/>
  <c r="O446" i="4"/>
  <c r="O445" i="4"/>
  <c r="O444" i="4"/>
  <c r="O443" i="4"/>
  <c r="O442" i="4"/>
  <c r="O441" i="4"/>
  <c r="O440" i="4"/>
  <c r="O439" i="4"/>
  <c r="O438" i="4"/>
  <c r="O437" i="4"/>
  <c r="O436" i="4"/>
  <c r="O435" i="4"/>
  <c r="O434" i="4"/>
  <c r="O433" i="4"/>
  <c r="O432" i="4"/>
  <c r="O431" i="4"/>
  <c r="O430" i="4"/>
  <c r="O429" i="4"/>
  <c r="O428" i="4"/>
  <c r="O427" i="4"/>
  <c r="O426" i="4"/>
  <c r="O425" i="4"/>
  <c r="O424" i="4"/>
  <c r="O423" i="4"/>
  <c r="O422" i="4"/>
  <c r="O421" i="4"/>
  <c r="O420" i="4"/>
  <c r="O419" i="4"/>
  <c r="O418" i="4"/>
  <c r="O417" i="4"/>
  <c r="O416" i="4"/>
  <c r="O415" i="4"/>
  <c r="O414" i="4"/>
  <c r="O413" i="4"/>
  <c r="O412" i="4"/>
  <c r="O411" i="4"/>
  <c r="O410" i="4"/>
  <c r="O409" i="4"/>
  <c r="O408" i="4"/>
  <c r="O407" i="4"/>
  <c r="O406" i="4"/>
  <c r="O405" i="4"/>
  <c r="O404" i="4"/>
  <c r="D404" i="4"/>
  <c r="O403" i="4"/>
  <c r="O402" i="4"/>
  <c r="O401" i="4"/>
  <c r="O400" i="4"/>
  <c r="O399" i="4"/>
  <c r="O398" i="4"/>
  <c r="O397" i="4"/>
  <c r="O396" i="4"/>
  <c r="O395" i="4"/>
  <c r="O394" i="4"/>
  <c r="O393" i="4"/>
  <c r="O392" i="4"/>
  <c r="O391" i="4"/>
  <c r="O390" i="4"/>
  <c r="O389" i="4"/>
  <c r="O388" i="4"/>
  <c r="O387" i="4"/>
  <c r="O386" i="4"/>
  <c r="O385" i="4"/>
  <c r="N385" i="4"/>
  <c r="O384" i="4"/>
  <c r="O383" i="4"/>
  <c r="O382" i="4"/>
  <c r="O381" i="4"/>
  <c r="O380" i="4"/>
  <c r="O379" i="4"/>
  <c r="N379" i="4"/>
  <c r="O378" i="4"/>
  <c r="O377" i="4"/>
  <c r="O376" i="4"/>
  <c r="O375" i="4"/>
  <c r="O374" i="4"/>
  <c r="O373" i="4"/>
  <c r="O372" i="4"/>
  <c r="O371" i="4"/>
  <c r="O370" i="4"/>
  <c r="O369" i="4"/>
  <c r="O368" i="4"/>
  <c r="O367" i="4"/>
  <c r="O366" i="4"/>
  <c r="O365" i="4"/>
  <c r="O364" i="4"/>
  <c r="O363" i="4"/>
  <c r="N363" i="4"/>
  <c r="O362" i="4"/>
  <c r="O361" i="4"/>
  <c r="O360" i="4"/>
  <c r="O359" i="4"/>
  <c r="O358" i="4"/>
  <c r="O357" i="4"/>
  <c r="O356" i="4"/>
  <c r="O355" i="4"/>
  <c r="O354" i="4"/>
  <c r="O353" i="4"/>
  <c r="O352" i="4"/>
  <c r="O351" i="4"/>
  <c r="O350" i="4"/>
  <c r="O349" i="4"/>
  <c r="O348" i="4"/>
  <c r="O347" i="4"/>
  <c r="O346" i="4"/>
  <c r="O345" i="4"/>
  <c r="F345" i="4"/>
  <c r="D345" i="4"/>
  <c r="O344" i="4"/>
  <c r="O343" i="4"/>
  <c r="O342" i="4"/>
  <c r="O341" i="4"/>
  <c r="O340" i="4"/>
  <c r="O339" i="4"/>
  <c r="O338" i="4"/>
  <c r="O337" i="4"/>
  <c r="O336" i="4"/>
  <c r="O335" i="4"/>
  <c r="O334" i="4"/>
  <c r="O333" i="4"/>
  <c r="O332" i="4"/>
  <c r="O331" i="4"/>
  <c r="O330" i="4"/>
  <c r="O329" i="4"/>
  <c r="O328" i="4"/>
  <c r="O327" i="4"/>
  <c r="O326" i="4"/>
  <c r="O325" i="4"/>
  <c r="D325" i="4"/>
  <c r="O324" i="4"/>
  <c r="O323" i="4"/>
  <c r="O322" i="4"/>
  <c r="O321" i="4"/>
  <c r="O320" i="4"/>
  <c r="O319" i="4"/>
  <c r="O318" i="4"/>
  <c r="O317" i="4"/>
  <c r="O316" i="4"/>
  <c r="O315" i="4"/>
  <c r="O314" i="4"/>
  <c r="O313" i="4"/>
  <c r="O312" i="4"/>
  <c r="D312" i="4"/>
  <c r="O311" i="4"/>
  <c r="O310" i="4"/>
  <c r="O309" i="4"/>
  <c r="O308" i="4"/>
  <c r="O307" i="4"/>
  <c r="D307" i="4"/>
  <c r="O306" i="4"/>
  <c r="O305" i="4"/>
  <c r="O304" i="4"/>
  <c r="O303" i="4"/>
  <c r="O302" i="4"/>
  <c r="O301" i="4"/>
  <c r="O300" i="4"/>
  <c r="D300" i="4"/>
  <c r="O299" i="4"/>
  <c r="O298" i="4"/>
  <c r="O297" i="4"/>
  <c r="O296" i="4"/>
  <c r="D296" i="4"/>
  <c r="O295" i="4"/>
  <c r="D295" i="4"/>
  <c r="O294" i="4"/>
  <c r="O293" i="4"/>
  <c r="O292" i="4"/>
  <c r="O291" i="4"/>
  <c r="D291" i="4"/>
  <c r="O290" i="4"/>
  <c r="O289" i="4"/>
  <c r="O288" i="4"/>
  <c r="O287" i="4"/>
  <c r="O286" i="4"/>
  <c r="O285" i="4"/>
  <c r="O284" i="4"/>
  <c r="N284" i="4"/>
  <c r="O283" i="4"/>
  <c r="O282" i="4"/>
  <c r="O281" i="4"/>
  <c r="O280" i="4"/>
  <c r="F280" i="4"/>
  <c r="O279" i="4"/>
  <c r="F279" i="4"/>
  <c r="O278" i="4"/>
  <c r="O277" i="4"/>
  <c r="O276" i="4"/>
  <c r="D276" i="4"/>
  <c r="O275" i="4"/>
  <c r="O274" i="4"/>
  <c r="O273" i="4"/>
  <c r="O272" i="4"/>
  <c r="N272" i="4"/>
  <c r="O271" i="4"/>
  <c r="O270" i="4"/>
  <c r="O269" i="4"/>
  <c r="O268" i="4"/>
  <c r="O267" i="4"/>
  <c r="O266" i="4"/>
  <c r="O265" i="4"/>
  <c r="N265" i="4"/>
  <c r="O264" i="4"/>
  <c r="O263" i="4"/>
  <c r="F263" i="4"/>
  <c r="D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N249" i="4"/>
  <c r="O248" i="4"/>
  <c r="O247" i="4"/>
  <c r="O246" i="4"/>
  <c r="N246" i="4"/>
  <c r="O245" i="4"/>
  <c r="O244" i="4"/>
  <c r="H244" i="4"/>
  <c r="O243" i="4"/>
  <c r="O242" i="4"/>
  <c r="N242" i="4"/>
  <c r="O241" i="4"/>
  <c r="O240" i="4"/>
  <c r="L240" i="4"/>
  <c r="D240" i="4"/>
  <c r="O239" i="4"/>
  <c r="O238" i="4"/>
  <c r="O237" i="4"/>
  <c r="N237" i="4"/>
  <c r="O236" i="4"/>
  <c r="H236" i="4"/>
  <c r="O235" i="4"/>
  <c r="D235" i="4"/>
  <c r="O234" i="4"/>
  <c r="O233" i="4"/>
  <c r="O232" i="4"/>
  <c r="F232" i="4"/>
  <c r="O231" i="4"/>
  <c r="F231" i="4"/>
  <c r="O230" i="4"/>
  <c r="O229" i="4"/>
  <c r="O228" i="4"/>
  <c r="D228" i="4"/>
  <c r="O227" i="4"/>
  <c r="F227" i="4"/>
  <c r="O226" i="4"/>
  <c r="O225" i="4"/>
  <c r="O224" i="4"/>
  <c r="O223" i="4"/>
  <c r="N223" i="4"/>
  <c r="O222" i="4"/>
  <c r="O221" i="4"/>
  <c r="O220" i="4"/>
  <c r="N220" i="4"/>
  <c r="O219" i="4"/>
  <c r="H219" i="4"/>
  <c r="D219" i="4"/>
  <c r="O218" i="4"/>
  <c r="L218" i="4"/>
  <c r="O217" i="4"/>
  <c r="O216" i="4"/>
  <c r="O215" i="4"/>
  <c r="O214" i="4"/>
  <c r="O213" i="4"/>
  <c r="O212" i="4"/>
  <c r="O211" i="4"/>
  <c r="D211" i="4"/>
  <c r="O210" i="4"/>
  <c r="D210" i="4"/>
  <c r="O209" i="4"/>
  <c r="O208" i="4"/>
  <c r="O207" i="4"/>
  <c r="O206" i="4"/>
  <c r="N206" i="4"/>
  <c r="L206" i="4"/>
  <c r="O205" i="4"/>
  <c r="O204" i="4"/>
  <c r="O203" i="4"/>
  <c r="N203" i="4"/>
  <c r="F203" i="4"/>
  <c r="O202" i="4"/>
  <c r="O201" i="4"/>
  <c r="N201" i="4"/>
  <c r="D201" i="4"/>
  <c r="O200" i="4"/>
  <c r="F200" i="4"/>
  <c r="O199" i="4"/>
  <c r="N199" i="4"/>
  <c r="O198" i="4"/>
  <c r="O197" i="4"/>
  <c r="D197" i="4"/>
  <c r="O196" i="4"/>
  <c r="N196" i="4"/>
  <c r="O195" i="4"/>
  <c r="O194" i="4"/>
  <c r="H194" i="4"/>
  <c r="F194" i="4"/>
  <c r="D194" i="4"/>
  <c r="O193" i="4"/>
  <c r="O192" i="4"/>
  <c r="F192" i="4"/>
  <c r="O191" i="4"/>
  <c r="O190" i="4"/>
  <c r="O189" i="4"/>
  <c r="H189" i="4"/>
  <c r="O188" i="4"/>
  <c r="D188" i="4"/>
  <c r="O187" i="4"/>
  <c r="O186" i="4"/>
  <c r="O185" i="4"/>
  <c r="O184" i="4"/>
  <c r="F184" i="4"/>
  <c r="O183" i="4"/>
  <c r="O182" i="4"/>
  <c r="L182" i="4"/>
  <c r="O181" i="4"/>
  <c r="O180" i="4"/>
  <c r="F180" i="4"/>
  <c r="O179" i="4"/>
  <c r="O178" i="4"/>
  <c r="H178" i="4"/>
  <c r="D178" i="4"/>
  <c r="O177" i="4"/>
  <c r="O176" i="4"/>
  <c r="O175" i="4"/>
  <c r="F175" i="4"/>
  <c r="D175" i="4"/>
  <c r="O174" i="4"/>
  <c r="D174" i="4"/>
  <c r="O173" i="4"/>
  <c r="O172" i="4"/>
  <c r="F172" i="4"/>
  <c r="D172" i="4"/>
  <c r="O171" i="4"/>
  <c r="O170" i="4"/>
  <c r="O169" i="4"/>
  <c r="O168" i="4"/>
  <c r="H168" i="4"/>
  <c r="F168" i="4"/>
  <c r="D168" i="4"/>
  <c r="O167" i="4"/>
  <c r="O166" i="4"/>
  <c r="N166" i="4"/>
  <c r="O165" i="4"/>
  <c r="D165" i="4"/>
  <c r="O164" i="4"/>
  <c r="O163" i="4"/>
  <c r="N163" i="4"/>
  <c r="F163" i="4"/>
  <c r="O162" i="4"/>
  <c r="F162" i="4"/>
  <c r="O161" i="4"/>
  <c r="F161" i="4"/>
  <c r="O160" i="4"/>
  <c r="F160" i="4"/>
  <c r="O159" i="4"/>
  <c r="O158" i="4"/>
  <c r="F158" i="4"/>
  <c r="D158" i="4"/>
  <c r="O157" i="4"/>
  <c r="D157" i="4"/>
  <c r="O156" i="4"/>
  <c r="N156" i="4"/>
  <c r="L156" i="4"/>
  <c r="O155" i="4"/>
  <c r="O154" i="4"/>
  <c r="F154" i="4"/>
  <c r="O153" i="4"/>
  <c r="F153" i="4"/>
  <c r="O152" i="4"/>
  <c r="N152" i="4"/>
  <c r="L152" i="4"/>
  <c r="O151" i="4"/>
  <c r="H151" i="4"/>
  <c r="F151" i="4"/>
  <c r="D151" i="4"/>
  <c r="O150" i="4"/>
  <c r="F150" i="4"/>
  <c r="O149" i="4"/>
  <c r="D149" i="4"/>
  <c r="O148" i="4"/>
  <c r="F148" i="4"/>
  <c r="D148" i="4"/>
  <c r="O147" i="4"/>
  <c r="O146" i="4"/>
  <c r="F146" i="4"/>
  <c r="D146" i="4"/>
  <c r="O145" i="4"/>
  <c r="D145" i="4"/>
  <c r="O144" i="4"/>
  <c r="O143" i="4"/>
  <c r="N143" i="4"/>
  <c r="L143" i="4"/>
  <c r="F143" i="4"/>
  <c r="O142" i="4"/>
  <c r="O141" i="4"/>
  <c r="N141" i="4"/>
  <c r="L141" i="4"/>
  <c r="D141" i="4"/>
  <c r="O140" i="4"/>
  <c r="O139" i="4"/>
  <c r="O138" i="4"/>
  <c r="F138" i="4"/>
  <c r="D138" i="4"/>
  <c r="O137" i="4"/>
  <c r="O136" i="4"/>
  <c r="D136" i="4"/>
  <c r="O135" i="4"/>
  <c r="O134" i="4"/>
  <c r="O133" i="4"/>
  <c r="N133" i="4"/>
  <c r="O132" i="4"/>
  <c r="F132" i="4"/>
  <c r="O131" i="4"/>
  <c r="F131" i="4"/>
  <c r="O130" i="4"/>
  <c r="O129" i="4"/>
  <c r="F129" i="4"/>
  <c r="D129" i="4"/>
  <c r="O128" i="4"/>
  <c r="N128" i="4"/>
  <c r="L128" i="4"/>
  <c r="O127" i="4"/>
  <c r="F127" i="4"/>
  <c r="D127" i="4"/>
  <c r="O126" i="4"/>
  <c r="N126" i="4"/>
  <c r="O125" i="4"/>
  <c r="D125" i="4"/>
  <c r="O124" i="4"/>
  <c r="F124" i="4"/>
  <c r="O123" i="4"/>
  <c r="O122" i="4"/>
  <c r="D122" i="4"/>
  <c r="O121" i="4"/>
  <c r="D121" i="4"/>
  <c r="O120" i="4"/>
  <c r="O119" i="4"/>
  <c r="F119" i="4"/>
  <c r="D119" i="4"/>
  <c r="O118" i="4"/>
  <c r="D118" i="4"/>
  <c r="O117" i="4"/>
  <c r="O116" i="4"/>
  <c r="F116" i="4"/>
  <c r="O115" i="4"/>
  <c r="O114" i="4"/>
  <c r="F114" i="4"/>
  <c r="O113" i="4"/>
  <c r="N113" i="4"/>
  <c r="L113" i="4"/>
  <c r="F113" i="4"/>
  <c r="O112" i="4"/>
  <c r="O111" i="4"/>
  <c r="D111" i="4"/>
  <c r="O110" i="4"/>
  <c r="F110" i="4"/>
  <c r="D110" i="4"/>
  <c r="O109" i="4"/>
  <c r="O108" i="4"/>
  <c r="F108" i="4"/>
  <c r="D108" i="4"/>
  <c r="O107" i="4"/>
  <c r="D107" i="4"/>
  <c r="O106" i="4"/>
  <c r="N106" i="4"/>
  <c r="L106" i="4"/>
  <c r="O105" i="4"/>
  <c r="H105" i="4"/>
  <c r="F105" i="4"/>
  <c r="D105" i="4"/>
  <c r="O104" i="4"/>
  <c r="O103" i="4"/>
  <c r="O102" i="4"/>
  <c r="N102" i="4"/>
  <c r="L102" i="4"/>
  <c r="D102" i="4"/>
  <c r="O101" i="4"/>
  <c r="O100" i="4"/>
  <c r="N100" i="4"/>
  <c r="F100" i="4"/>
  <c r="D100" i="4"/>
  <c r="O99" i="4"/>
  <c r="O98" i="4"/>
  <c r="L98" i="4"/>
  <c r="F98" i="4"/>
  <c r="D98" i="4"/>
  <c r="O97" i="4"/>
  <c r="D97" i="4"/>
  <c r="O96" i="4"/>
  <c r="O95" i="4"/>
  <c r="H95" i="4"/>
  <c r="F95" i="4"/>
  <c r="O94" i="4"/>
  <c r="D94" i="4"/>
  <c r="O93" i="4"/>
  <c r="O92" i="4"/>
  <c r="H92" i="4"/>
  <c r="F92" i="4"/>
  <c r="O91" i="4"/>
  <c r="N91" i="4"/>
  <c r="D91" i="4"/>
  <c r="O90" i="4"/>
  <c r="F90" i="4"/>
  <c r="D90" i="4"/>
  <c r="O89" i="4"/>
  <c r="J89" i="4"/>
  <c r="F89" i="4"/>
  <c r="O88" i="4"/>
  <c r="N88" i="4"/>
  <c r="D88" i="4"/>
  <c r="O87" i="4"/>
  <c r="F87" i="4"/>
  <c r="D87" i="4"/>
  <c r="O86" i="4"/>
  <c r="F86" i="4"/>
  <c r="O85" i="4"/>
  <c r="D85" i="4"/>
  <c r="O84" i="4"/>
  <c r="F84" i="4"/>
  <c r="O83" i="4"/>
  <c r="N83" i="4"/>
  <c r="L83" i="4"/>
  <c r="H83" i="4"/>
  <c r="F83" i="4"/>
  <c r="D83" i="4"/>
  <c r="O82" i="4"/>
  <c r="F82" i="4"/>
  <c r="O81" i="4"/>
  <c r="N81" i="4"/>
  <c r="D81" i="4"/>
  <c r="O80" i="4"/>
  <c r="F80" i="4"/>
  <c r="D80" i="4"/>
  <c r="O79" i="4"/>
  <c r="D79" i="4"/>
  <c r="O78" i="4"/>
  <c r="N78" i="4"/>
  <c r="F78" i="4"/>
  <c r="O77" i="4"/>
  <c r="O76" i="4"/>
  <c r="F76" i="4"/>
  <c r="D76" i="4"/>
  <c r="O75" i="4"/>
  <c r="O74" i="4"/>
  <c r="D74" i="4"/>
  <c r="O73" i="4"/>
  <c r="N73" i="4"/>
  <c r="L73" i="4"/>
  <c r="F73" i="4"/>
  <c r="D73" i="4"/>
  <c r="O72" i="4"/>
  <c r="O71" i="4"/>
  <c r="N71" i="4"/>
  <c r="F71" i="4"/>
  <c r="O70" i="4"/>
  <c r="F70" i="4"/>
  <c r="O69" i="4"/>
  <c r="O68" i="4"/>
  <c r="J68" i="4"/>
  <c r="O67" i="4"/>
  <c r="O66" i="4"/>
  <c r="N66" i="4"/>
  <c r="D66" i="4"/>
  <c r="O65" i="4"/>
  <c r="F65" i="4"/>
  <c r="O64" i="4"/>
  <c r="D64" i="4"/>
  <c r="O63" i="4"/>
  <c r="D63" i="4"/>
  <c r="O62" i="4"/>
  <c r="O61" i="4"/>
  <c r="N61" i="4"/>
  <c r="H61" i="4"/>
  <c r="F61" i="4"/>
  <c r="O60" i="4"/>
  <c r="D60" i="4"/>
  <c r="O59" i="4"/>
  <c r="N59" i="4"/>
  <c r="L59" i="4"/>
  <c r="F59" i="4"/>
  <c r="O58" i="4"/>
  <c r="F58" i="4"/>
  <c r="D58" i="4"/>
  <c r="O57" i="4"/>
  <c r="O56" i="4"/>
  <c r="H56" i="4"/>
  <c r="F56" i="4"/>
  <c r="O55" i="4"/>
  <c r="F55" i="4"/>
  <c r="O54" i="4"/>
  <c r="N54" i="4"/>
  <c r="H54" i="4"/>
  <c r="F54" i="4"/>
  <c r="D54" i="4"/>
  <c r="O53" i="4"/>
  <c r="O52" i="4"/>
  <c r="F52" i="4"/>
  <c r="D52" i="4"/>
  <c r="O51" i="4"/>
  <c r="N51" i="4"/>
  <c r="L51" i="4"/>
  <c r="O50" i="4"/>
  <c r="D50" i="4"/>
  <c r="O49" i="4"/>
  <c r="N49" i="4"/>
  <c r="F49" i="4"/>
  <c r="O48" i="4"/>
  <c r="D48" i="4"/>
  <c r="O47" i="4"/>
  <c r="D47" i="4"/>
  <c r="O46" i="4"/>
  <c r="N46" i="4"/>
  <c r="L46" i="4"/>
  <c r="F46" i="4"/>
  <c r="O45" i="4"/>
  <c r="F45" i="4"/>
  <c r="D45" i="4"/>
  <c r="O44" i="4"/>
  <c r="D44" i="4"/>
  <c r="O43" i="4"/>
  <c r="N43" i="4"/>
  <c r="L43" i="4"/>
  <c r="D43" i="4"/>
  <c r="O42" i="4"/>
  <c r="F42" i="4"/>
  <c r="D42" i="4"/>
  <c r="O41" i="4"/>
  <c r="F41" i="4"/>
  <c r="D41" i="4"/>
  <c r="O40" i="4"/>
  <c r="L40" i="4"/>
  <c r="F40" i="4"/>
  <c r="D40" i="4"/>
  <c r="O39" i="4"/>
  <c r="F39" i="4"/>
  <c r="O38" i="4"/>
  <c r="D38" i="4"/>
  <c r="O37" i="4"/>
  <c r="N37" i="4"/>
  <c r="L37" i="4"/>
  <c r="F37" i="4"/>
  <c r="O36" i="4"/>
  <c r="J36" i="4"/>
  <c r="F36" i="4"/>
  <c r="D36" i="4"/>
  <c r="O35" i="4"/>
  <c r="F35" i="4"/>
  <c r="O34" i="4"/>
  <c r="N34" i="4"/>
  <c r="L34" i="4"/>
  <c r="D34" i="4"/>
  <c r="O33" i="4"/>
  <c r="F33" i="4"/>
  <c r="O32" i="4"/>
  <c r="F32" i="4"/>
  <c r="O31" i="4"/>
  <c r="F31" i="4"/>
  <c r="D31" i="4"/>
  <c r="O30" i="4"/>
  <c r="D30" i="4"/>
  <c r="O29" i="4"/>
  <c r="N29" i="4"/>
  <c r="F29" i="4"/>
  <c r="O28" i="4"/>
  <c r="D28" i="4"/>
  <c r="O27" i="4"/>
  <c r="F27" i="4"/>
  <c r="D27" i="4"/>
  <c r="O26" i="4"/>
  <c r="N26" i="4"/>
  <c r="D26" i="4"/>
  <c r="O25" i="4"/>
  <c r="F25" i="4"/>
  <c r="D25" i="4"/>
  <c r="O24" i="4"/>
  <c r="D24" i="4"/>
  <c r="O23" i="4"/>
  <c r="F23" i="4"/>
  <c r="D23" i="4"/>
  <c r="O22" i="4"/>
  <c r="O21" i="4"/>
  <c r="F21" i="4"/>
  <c r="D21" i="4"/>
  <c r="O20" i="4"/>
  <c r="N20" i="4"/>
  <c r="O19" i="4"/>
  <c r="F19" i="4"/>
  <c r="D19" i="4"/>
  <c r="C13" i="4"/>
  <c r="D12" i="4"/>
  <c r="D11" i="4"/>
  <c r="D10" i="4"/>
  <c r="D9" i="4"/>
  <c r="D8" i="4"/>
  <c r="C88" i="3"/>
  <c r="D88" i="3"/>
  <c r="E88" i="3"/>
  <c r="F88" i="3"/>
  <c r="G88" i="3"/>
  <c r="H88" i="3"/>
  <c r="I122" i="3"/>
  <c r="J119" i="3" s="1"/>
  <c r="H122" i="3"/>
  <c r="G122" i="3"/>
  <c r="F122" i="3"/>
  <c r="E122" i="3"/>
  <c r="D122" i="3"/>
  <c r="C122" i="3"/>
  <c r="I112" i="3"/>
  <c r="J105" i="3" s="1"/>
  <c r="H112" i="3"/>
  <c r="G112" i="3"/>
  <c r="F112" i="3"/>
  <c r="E112" i="3"/>
  <c r="D112" i="3"/>
  <c r="C112" i="3"/>
  <c r="I97" i="3"/>
  <c r="J94" i="3" s="1"/>
  <c r="H97" i="3"/>
  <c r="G97" i="3"/>
  <c r="F97" i="3"/>
  <c r="E97" i="3"/>
  <c r="D97" i="3"/>
  <c r="C97" i="3"/>
  <c r="K40" i="2"/>
  <c r="L40" i="2" s="1"/>
  <c r="I40" i="2"/>
  <c r="J40" i="2" s="1"/>
  <c r="G40" i="2"/>
  <c r="H40" i="2" s="1"/>
  <c r="E40" i="2"/>
  <c r="F35" i="2" s="1"/>
  <c r="C40" i="2"/>
  <c r="D35" i="2" s="1"/>
  <c r="N19" i="2"/>
  <c r="N18" i="2"/>
  <c r="N17" i="2"/>
  <c r="L16" i="2"/>
  <c r="J16" i="2"/>
  <c r="H16" i="2"/>
  <c r="I18" i="2" s="1"/>
  <c r="F16" i="2"/>
  <c r="D16" i="2"/>
  <c r="E17" i="2" s="1"/>
  <c r="N15" i="2"/>
  <c r="N14" i="2"/>
  <c r="N13" i="2"/>
  <c r="L12" i="2"/>
  <c r="J12" i="2"/>
  <c r="H12" i="2"/>
  <c r="F12" i="2"/>
  <c r="D12" i="2"/>
  <c r="E13" i="2" s="1"/>
  <c r="K7" i="2"/>
  <c r="L6" i="2" s="1"/>
  <c r="I7" i="2"/>
  <c r="J7" i="2" s="1"/>
  <c r="G7" i="2"/>
  <c r="H5" i="2" s="1"/>
  <c r="E7" i="2"/>
  <c r="F5" i="2" s="1"/>
  <c r="C7" i="2"/>
  <c r="D6" i="2" s="1"/>
  <c r="M6" i="2"/>
  <c r="M5" i="2"/>
  <c r="D34" i="6" l="1"/>
  <c r="F103" i="6"/>
  <c r="E53" i="6"/>
  <c r="E54" i="6"/>
  <c r="E57" i="6"/>
  <c r="E91" i="6"/>
  <c r="F94" i="6"/>
  <c r="F95" i="6"/>
  <c r="E98" i="6"/>
  <c r="E94" i="6"/>
  <c r="F8" i="6"/>
  <c r="D33" i="6"/>
  <c r="E95" i="6"/>
  <c r="F98" i="6"/>
  <c r="E17" i="6"/>
  <c r="D37" i="6"/>
  <c r="E60" i="6"/>
  <c r="F91" i="6"/>
  <c r="F96" i="6"/>
  <c r="F104" i="6"/>
  <c r="D6" i="6"/>
  <c r="E20" i="6"/>
  <c r="D39" i="6"/>
  <c r="E61" i="6"/>
  <c r="F92" i="6"/>
  <c r="E97" i="6"/>
  <c r="F107" i="6"/>
  <c r="E13" i="6"/>
  <c r="F6" i="6"/>
  <c r="E21" i="6"/>
  <c r="D40" i="6"/>
  <c r="E93" i="6"/>
  <c r="F97" i="6"/>
  <c r="F108" i="6"/>
  <c r="E25" i="6"/>
  <c r="D44" i="6"/>
  <c r="E104" i="6"/>
  <c r="D8" i="6"/>
  <c r="E18" i="6"/>
  <c r="E26" i="6"/>
  <c r="D45" i="6"/>
  <c r="E58" i="6"/>
  <c r="F106" i="6"/>
  <c r="F110" i="6"/>
  <c r="E19" i="6"/>
  <c r="D38" i="6"/>
  <c r="D46" i="6"/>
  <c r="E59" i="6"/>
  <c r="E92" i="6"/>
  <c r="E103" i="6"/>
  <c r="E107" i="6"/>
  <c r="E111" i="6"/>
  <c r="F111" i="6"/>
  <c r="E14" i="6"/>
  <c r="E22" i="6"/>
  <c r="D41" i="6"/>
  <c r="E108" i="6"/>
  <c r="E15" i="6"/>
  <c r="E23" i="6"/>
  <c r="D35" i="6"/>
  <c r="D42" i="6"/>
  <c r="E55" i="6"/>
  <c r="E105" i="6"/>
  <c r="E109" i="6"/>
  <c r="E112" i="6"/>
  <c r="E16" i="6"/>
  <c r="D36" i="6"/>
  <c r="E56" i="6"/>
  <c r="F105" i="6"/>
  <c r="F109" i="6"/>
  <c r="E106" i="6"/>
  <c r="E110" i="6"/>
  <c r="I52" i="5"/>
  <c r="I54" i="5"/>
  <c r="I84" i="5"/>
  <c r="J408" i="5"/>
  <c r="I121" i="5"/>
  <c r="J418" i="5"/>
  <c r="I39" i="5"/>
  <c r="J406" i="5"/>
  <c r="I43" i="5"/>
  <c r="I94" i="5"/>
  <c r="I116" i="5"/>
  <c r="I44" i="5"/>
  <c r="I112" i="5"/>
  <c r="D226" i="5"/>
  <c r="I66" i="5"/>
  <c r="I135" i="5"/>
  <c r="I72" i="5"/>
  <c r="I139" i="5"/>
  <c r="I75" i="5"/>
  <c r="I162" i="5"/>
  <c r="I48" i="5"/>
  <c r="I80" i="5"/>
  <c r="I130" i="5"/>
  <c r="I57" i="5"/>
  <c r="I98" i="5"/>
  <c r="I144" i="5"/>
  <c r="I63" i="5"/>
  <c r="I103" i="5"/>
  <c r="I154" i="5"/>
  <c r="I71" i="5"/>
  <c r="I107" i="5"/>
  <c r="I148" i="5"/>
  <c r="K210" i="5"/>
  <c r="I38" i="5"/>
  <c r="I62" i="5"/>
  <c r="I89" i="5"/>
  <c r="I126" i="5"/>
  <c r="I178" i="5"/>
  <c r="E212" i="5"/>
  <c r="I209" i="5"/>
  <c r="I210" i="5"/>
  <c r="K209" i="5"/>
  <c r="K212" i="5"/>
  <c r="I12" i="5"/>
  <c r="G13" i="5"/>
  <c r="M210" i="5"/>
  <c r="J410" i="5"/>
  <c r="I40" i="5"/>
  <c r="I49" i="5"/>
  <c r="I58" i="5"/>
  <c r="I67" i="5"/>
  <c r="I76" i="5"/>
  <c r="I86" i="5"/>
  <c r="I95" i="5"/>
  <c r="I104" i="5"/>
  <c r="I113" i="5"/>
  <c r="I122" i="5"/>
  <c r="I131" i="5"/>
  <c r="I140" i="5"/>
  <c r="I150" i="5"/>
  <c r="I164" i="5"/>
  <c r="N213" i="5"/>
  <c r="J419" i="5"/>
  <c r="I41" i="5"/>
  <c r="I50" i="5"/>
  <c r="I59" i="5"/>
  <c r="I68" i="5"/>
  <c r="I78" i="5"/>
  <c r="I87" i="5"/>
  <c r="I96" i="5"/>
  <c r="I105" i="5"/>
  <c r="I114" i="5"/>
  <c r="I123" i="5"/>
  <c r="I132" i="5"/>
  <c r="I142" i="5"/>
  <c r="I151" i="5"/>
  <c r="I170" i="5"/>
  <c r="I211" i="5"/>
  <c r="J409" i="5"/>
  <c r="I42" i="5"/>
  <c r="I51" i="5"/>
  <c r="I60" i="5"/>
  <c r="I70" i="5"/>
  <c r="I79" i="5"/>
  <c r="I88" i="5"/>
  <c r="I97" i="5"/>
  <c r="I106" i="5"/>
  <c r="I115" i="5"/>
  <c r="I124" i="5"/>
  <c r="I134" i="5"/>
  <c r="I143" i="5"/>
  <c r="I152" i="5"/>
  <c r="I172" i="5"/>
  <c r="I420" i="5"/>
  <c r="H203" i="5"/>
  <c r="J199" i="5" s="1"/>
  <c r="I411" i="5"/>
  <c r="I81" i="5"/>
  <c r="I90" i="5"/>
  <c r="I99" i="5"/>
  <c r="I108" i="5"/>
  <c r="I118" i="5"/>
  <c r="I127" i="5"/>
  <c r="I136" i="5"/>
  <c r="I145" i="5"/>
  <c r="I155" i="5"/>
  <c r="I180" i="5"/>
  <c r="H399" i="5"/>
  <c r="I303" i="5" s="1"/>
  <c r="J417" i="5"/>
  <c r="I46" i="5"/>
  <c r="I55" i="5"/>
  <c r="I64" i="5"/>
  <c r="I73" i="5"/>
  <c r="I82" i="5"/>
  <c r="I91" i="5"/>
  <c r="I100" i="5"/>
  <c r="I110" i="5"/>
  <c r="I119" i="5"/>
  <c r="I128" i="5"/>
  <c r="I137" i="5"/>
  <c r="I146" i="5"/>
  <c r="I156" i="5"/>
  <c r="I186" i="5"/>
  <c r="I30" i="5"/>
  <c r="I47" i="5"/>
  <c r="I56" i="5"/>
  <c r="I65" i="5"/>
  <c r="I74" i="5"/>
  <c r="I83" i="5"/>
  <c r="I92" i="5"/>
  <c r="I102" i="5"/>
  <c r="I111" i="5"/>
  <c r="I120" i="5"/>
  <c r="I129" i="5"/>
  <c r="I138" i="5"/>
  <c r="I147" i="5"/>
  <c r="I159" i="5"/>
  <c r="I188" i="5"/>
  <c r="I37" i="5"/>
  <c r="I45" i="5"/>
  <c r="I53" i="5"/>
  <c r="I61" i="5"/>
  <c r="I69" i="5"/>
  <c r="I77" i="5"/>
  <c r="I85" i="5"/>
  <c r="I93" i="5"/>
  <c r="I101" i="5"/>
  <c r="I109" i="5"/>
  <c r="I117" i="5"/>
  <c r="I125" i="5"/>
  <c r="I133" i="5"/>
  <c r="I141" i="5"/>
  <c r="I149" i="5"/>
  <c r="I157" i="5"/>
  <c r="I165" i="5"/>
  <c r="I173" i="5"/>
  <c r="I181" i="5"/>
  <c r="I189" i="5"/>
  <c r="I201" i="5"/>
  <c r="I203" i="5" s="1"/>
  <c r="M209" i="5"/>
  <c r="E211" i="5"/>
  <c r="D220" i="5"/>
  <c r="F13" i="5"/>
  <c r="J9" i="5"/>
  <c r="I158" i="5"/>
  <c r="I166" i="5"/>
  <c r="I174" i="5"/>
  <c r="I182" i="5"/>
  <c r="G211" i="5"/>
  <c r="D221" i="5"/>
  <c r="I167" i="5"/>
  <c r="I175" i="5"/>
  <c r="I183" i="5"/>
  <c r="E210" i="5"/>
  <c r="M212" i="5"/>
  <c r="D222" i="5"/>
  <c r="J10" i="5"/>
  <c r="I160" i="5"/>
  <c r="I168" i="5"/>
  <c r="I176" i="5"/>
  <c r="I184" i="5"/>
  <c r="G210" i="5"/>
  <c r="D223" i="5"/>
  <c r="I153" i="5"/>
  <c r="I161" i="5"/>
  <c r="I169" i="5"/>
  <c r="I177" i="5"/>
  <c r="I185" i="5"/>
  <c r="D224" i="5"/>
  <c r="J11" i="5"/>
  <c r="G209" i="5"/>
  <c r="I163" i="5"/>
  <c r="I171" i="5"/>
  <c r="I179" i="5"/>
  <c r="I187" i="5"/>
  <c r="N457" i="4"/>
  <c r="N510" i="4"/>
  <c r="H21" i="4"/>
  <c r="H69" i="4"/>
  <c r="H81" i="4"/>
  <c r="H98" i="4"/>
  <c r="H129" i="4"/>
  <c r="H146" i="4"/>
  <c r="H154" i="4"/>
  <c r="H160" i="4"/>
  <c r="H175" i="4"/>
  <c r="H182" i="4"/>
  <c r="H201" i="4"/>
  <c r="H211" i="4"/>
  <c r="H341" i="4"/>
  <c r="D20" i="4"/>
  <c r="F24" i="4"/>
  <c r="H26" i="4"/>
  <c r="F28" i="4"/>
  <c r="H30" i="4"/>
  <c r="F38" i="4"/>
  <c r="H42" i="4"/>
  <c r="F44" i="4"/>
  <c r="H46" i="4"/>
  <c r="F48" i="4"/>
  <c r="H52" i="4"/>
  <c r="F57" i="4"/>
  <c r="D67" i="4"/>
  <c r="H72" i="4"/>
  <c r="F74" i="4"/>
  <c r="D77" i="4"/>
  <c r="F79" i="4"/>
  <c r="H86" i="4"/>
  <c r="H90" i="4"/>
  <c r="D93" i="4"/>
  <c r="F96" i="4"/>
  <c r="D101" i="4"/>
  <c r="H103" i="4"/>
  <c r="H106" i="4"/>
  <c r="H108" i="4"/>
  <c r="F111" i="4"/>
  <c r="H119" i="4"/>
  <c r="D123" i="4"/>
  <c r="D128" i="4"/>
  <c r="F136" i="4"/>
  <c r="D144" i="4"/>
  <c r="H152" i="4"/>
  <c r="F157" i="4"/>
  <c r="H163" i="4"/>
  <c r="D167" i="4"/>
  <c r="H173" i="4"/>
  <c r="H179" i="4"/>
  <c r="D190" i="4"/>
  <c r="D195" i="4"/>
  <c r="D199" i="4"/>
  <c r="H204" i="4"/>
  <c r="H208" i="4"/>
  <c r="H216" i="4"/>
  <c r="H229" i="4"/>
  <c r="H232" i="4"/>
  <c r="H237" i="4"/>
  <c r="D245" i="4"/>
  <c r="H261" i="4"/>
  <c r="H309" i="4"/>
  <c r="D475" i="4"/>
  <c r="H32" i="4"/>
  <c r="H59" i="4"/>
  <c r="H64" i="4"/>
  <c r="H116" i="4"/>
  <c r="H132" i="4"/>
  <c r="H139" i="4"/>
  <c r="H185" i="4"/>
  <c r="H192" i="4"/>
  <c r="F20" i="4"/>
  <c r="F22" i="4"/>
  <c r="H24" i="4"/>
  <c r="H28" i="4"/>
  <c r="D33" i="4"/>
  <c r="D35" i="4"/>
  <c r="D37" i="4"/>
  <c r="H38" i="4"/>
  <c r="H44" i="4"/>
  <c r="H48" i="4"/>
  <c r="D51" i="4"/>
  <c r="D55" i="4"/>
  <c r="F62" i="4"/>
  <c r="D65" i="4"/>
  <c r="F67" i="4"/>
  <c r="D70" i="4"/>
  <c r="H74" i="4"/>
  <c r="H77" i="4"/>
  <c r="D89" i="4"/>
  <c r="H93" i="4"/>
  <c r="H96" i="4"/>
  <c r="F101" i="4"/>
  <c r="H111" i="4"/>
  <c r="D114" i="4"/>
  <c r="F117" i="4"/>
  <c r="H123" i="4"/>
  <c r="F126" i="4"/>
  <c r="F128" i="4"/>
  <c r="F130" i="4"/>
  <c r="D133" i="4"/>
  <c r="H136" i="4"/>
  <c r="F140" i="4"/>
  <c r="H142" i="4"/>
  <c r="F144" i="4"/>
  <c r="H147" i="4"/>
  <c r="D150" i="4"/>
  <c r="F155" i="4"/>
  <c r="D161" i="4"/>
  <c r="H167" i="4"/>
  <c r="F170" i="4"/>
  <c r="F176" i="4"/>
  <c r="H186" i="4"/>
  <c r="F190" i="4"/>
  <c r="D193" i="4"/>
  <c r="H199" i="4"/>
  <c r="D212" i="4"/>
  <c r="D242" i="4"/>
  <c r="H256" i="4"/>
  <c r="H272" i="4"/>
  <c r="H282" i="4"/>
  <c r="H288" i="4"/>
  <c r="H298" i="4"/>
  <c r="H328" i="4"/>
  <c r="D348" i="4"/>
  <c r="H469" i="4"/>
  <c r="H291" i="4"/>
  <c r="H312" i="4"/>
  <c r="H20" i="4"/>
  <c r="H22" i="4"/>
  <c r="H51" i="4"/>
  <c r="H53" i="4"/>
  <c r="H62" i="4"/>
  <c r="H67" i="4"/>
  <c r="H99" i="4"/>
  <c r="H101" i="4"/>
  <c r="H104" i="4"/>
  <c r="H117" i="4"/>
  <c r="J123" i="4"/>
  <c r="H126" i="4"/>
  <c r="H140" i="4"/>
  <c r="H155" i="4"/>
  <c r="J167" i="4"/>
  <c r="H170" i="4"/>
  <c r="H176" i="4"/>
  <c r="H183" i="4"/>
  <c r="H190" i="4"/>
  <c r="H193" i="4"/>
  <c r="H202" i="4"/>
  <c r="H205" i="4"/>
  <c r="H209" i="4"/>
  <c r="H212" i="4"/>
  <c r="H221" i="4"/>
  <c r="H230" i="4"/>
  <c r="H242" i="4"/>
  <c r="H267" i="4"/>
  <c r="H305" i="4"/>
  <c r="H395" i="4"/>
  <c r="H440" i="4"/>
  <c r="H352" i="4"/>
  <c r="H35" i="4"/>
  <c r="H37" i="4"/>
  <c r="H43" i="4"/>
  <c r="H55" i="4"/>
  <c r="H65" i="4"/>
  <c r="H75" i="4"/>
  <c r="H84" i="4"/>
  <c r="H89" i="4"/>
  <c r="H114" i="4"/>
  <c r="H174" i="4"/>
  <c r="H180" i="4"/>
  <c r="H252" i="4"/>
  <c r="H257" i="4"/>
  <c r="H311" i="4"/>
  <c r="D363" i="4"/>
  <c r="H369" i="4"/>
  <c r="H376" i="4"/>
  <c r="H31" i="4"/>
  <c r="H41" i="4"/>
  <c r="H58" i="4"/>
  <c r="H68" i="4"/>
  <c r="H121" i="4"/>
  <c r="H131" i="4"/>
  <c r="H134" i="4"/>
  <c r="H143" i="4"/>
  <c r="H191" i="4"/>
  <c r="H222" i="4"/>
  <c r="H227" i="4"/>
  <c r="H279" i="4"/>
  <c r="H295" i="4"/>
  <c r="J500" i="4"/>
  <c r="H29" i="4"/>
  <c r="H39" i="4"/>
  <c r="H49" i="4"/>
  <c r="H78" i="4"/>
  <c r="H80" i="4"/>
  <c r="H87" i="4"/>
  <c r="H25" i="4"/>
  <c r="H27" i="4"/>
  <c r="H34" i="4"/>
  <c r="H45" i="4"/>
  <c r="H47" i="4"/>
  <c r="H71" i="4"/>
  <c r="H110" i="4"/>
  <c r="H113" i="4"/>
  <c r="H124" i="4"/>
  <c r="H141" i="4"/>
  <c r="H148" i="4"/>
  <c r="H162" i="4"/>
  <c r="H181" i="4"/>
  <c r="H184" i="4"/>
  <c r="H197" i="4"/>
  <c r="H203" i="4"/>
  <c r="H214" i="4"/>
  <c r="H231" i="4"/>
  <c r="H248" i="4"/>
  <c r="H253" i="4"/>
  <c r="H269" i="4"/>
  <c r="H325" i="4"/>
  <c r="H358" i="4"/>
  <c r="H391" i="4"/>
  <c r="H420" i="4"/>
  <c r="L433" i="4"/>
  <c r="L115" i="4"/>
  <c r="L145" i="4"/>
  <c r="L158" i="4"/>
  <c r="N322" i="4"/>
  <c r="N19" i="4"/>
  <c r="L22" i="4"/>
  <c r="L25" i="4"/>
  <c r="L28" i="4"/>
  <c r="N31" i="4"/>
  <c r="L53" i="4"/>
  <c r="L56" i="4"/>
  <c r="N63" i="4"/>
  <c r="L68" i="4"/>
  <c r="N75" i="4"/>
  <c r="L80" i="4"/>
  <c r="N85" i="4"/>
  <c r="N93" i="4"/>
  <c r="N95" i="4"/>
  <c r="L97" i="4"/>
  <c r="L108" i="4"/>
  <c r="L117" i="4"/>
  <c r="L121" i="4"/>
  <c r="L123" i="4"/>
  <c r="L125" i="4"/>
  <c r="L130" i="4"/>
  <c r="L147" i="4"/>
  <c r="L149" i="4"/>
  <c r="N158" i="4"/>
  <c r="N160" i="4"/>
  <c r="L162" i="4"/>
  <c r="L164" i="4"/>
  <c r="L170" i="4"/>
  <c r="L172" i="4"/>
  <c r="L174" i="4"/>
  <c r="N178" i="4"/>
  <c r="N180" i="4"/>
  <c r="N185" i="4"/>
  <c r="L188" i="4"/>
  <c r="L192" i="4"/>
  <c r="L210" i="4"/>
  <c r="N224" i="4"/>
  <c r="N230" i="4"/>
  <c r="N235" i="4"/>
  <c r="H238" i="4"/>
  <c r="L241" i="4"/>
  <c r="H243" i="4"/>
  <c r="N253" i="4"/>
  <c r="N257" i="4"/>
  <c r="D273" i="4"/>
  <c r="F278" i="4"/>
  <c r="L290" i="4"/>
  <c r="L313" i="4"/>
  <c r="N336" i="4"/>
  <c r="N368" i="4"/>
  <c r="H380" i="4"/>
  <c r="L95" i="4"/>
  <c r="L301" i="4"/>
  <c r="N325" i="4"/>
  <c r="N371" i="4"/>
  <c r="N22" i="4"/>
  <c r="N25" i="4"/>
  <c r="N28" i="4"/>
  <c r="L33" i="4"/>
  <c r="L36" i="4"/>
  <c r="L39" i="4"/>
  <c r="L42" i="4"/>
  <c r="L45" i="4"/>
  <c r="N48" i="4"/>
  <c r="L50" i="4"/>
  <c r="N56" i="4"/>
  <c r="L58" i="4"/>
  <c r="N68" i="4"/>
  <c r="L70" i="4"/>
  <c r="L72" i="4"/>
  <c r="L77" i="4"/>
  <c r="N80" i="4"/>
  <c r="N82" i="4"/>
  <c r="N97" i="4"/>
  <c r="L99" i="4"/>
  <c r="N108" i="4"/>
  <c r="L110" i="4"/>
  <c r="L112" i="4"/>
  <c r="N117" i="4"/>
  <c r="N125" i="4"/>
  <c r="N130" i="4"/>
  <c r="L132" i="4"/>
  <c r="L134" i="4"/>
  <c r="L136" i="4"/>
  <c r="N138" i="4"/>
  <c r="L140" i="4"/>
  <c r="N149" i="4"/>
  <c r="N162" i="4"/>
  <c r="L168" i="4"/>
  <c r="N170" i="4"/>
  <c r="N172" i="4"/>
  <c r="N174" i="4"/>
  <c r="L176" i="4"/>
  <c r="N188" i="4"/>
  <c r="N194" i="4"/>
  <c r="L202" i="4"/>
  <c r="N207" i="4"/>
  <c r="L213" i="4"/>
  <c r="L216" i="4"/>
  <c r="F219" i="4"/>
  <c r="H233" i="4"/>
  <c r="N241" i="4"/>
  <c r="H251" i="4"/>
  <c r="N262" i="4"/>
  <c r="N266" i="4"/>
  <c r="D270" i="4"/>
  <c r="L278" i="4"/>
  <c r="N281" i="4"/>
  <c r="N286" i="4"/>
  <c r="N290" i="4"/>
  <c r="F298" i="4"/>
  <c r="H302" i="4"/>
  <c r="N310" i="4"/>
  <c r="N313" i="4"/>
  <c r="H323" i="4"/>
  <c r="H326" i="4"/>
  <c r="N347" i="4"/>
  <c r="H361" i="4"/>
  <c r="F365" i="4"/>
  <c r="H377" i="4"/>
  <c r="N441" i="4"/>
  <c r="N473" i="4"/>
  <c r="D515" i="4"/>
  <c r="L85" i="4"/>
  <c r="L24" i="4"/>
  <c r="L30" i="4"/>
  <c r="N33" i="4"/>
  <c r="N39" i="4"/>
  <c r="N42" i="4"/>
  <c r="N45" i="4"/>
  <c r="N50" i="4"/>
  <c r="N58" i="4"/>
  <c r="L60" i="4"/>
  <c r="N65" i="4"/>
  <c r="N72" i="4"/>
  <c r="N77" i="4"/>
  <c r="L79" i="4"/>
  <c r="L87" i="4"/>
  <c r="N90" i="4"/>
  <c r="L92" i="4"/>
  <c r="L103" i="4"/>
  <c r="L105" i="4"/>
  <c r="L107" i="4"/>
  <c r="N110" i="4"/>
  <c r="N112" i="4"/>
  <c r="L127" i="4"/>
  <c r="N132" i="4"/>
  <c r="N134" i="4"/>
  <c r="N136" i="4"/>
  <c r="N140" i="4"/>
  <c r="N142" i="4"/>
  <c r="L151" i="4"/>
  <c r="L153" i="4"/>
  <c r="L159" i="4"/>
  <c r="N168" i="4"/>
  <c r="N202" i="4"/>
  <c r="N216" i="4"/>
  <c r="L228" i="4"/>
  <c r="N233" i="4"/>
  <c r="L239" i="4"/>
  <c r="L251" i="4"/>
  <c r="L258" i="4"/>
  <c r="N270" i="4"/>
  <c r="L274" i="4"/>
  <c r="N302" i="4"/>
  <c r="N319" i="4"/>
  <c r="N323" i="4"/>
  <c r="N326" i="4"/>
  <c r="N343" i="4"/>
  <c r="N356" i="4"/>
  <c r="N361" i="4"/>
  <c r="L365" i="4"/>
  <c r="N373" i="4"/>
  <c r="L377" i="4"/>
  <c r="D512" i="4"/>
  <c r="L63" i="4"/>
  <c r="L111" i="4"/>
  <c r="L154" i="4"/>
  <c r="L160" i="4"/>
  <c r="L180" i="4"/>
  <c r="L235" i="4"/>
  <c r="N293" i="4"/>
  <c r="N297" i="4"/>
  <c r="N305" i="4"/>
  <c r="L341" i="4"/>
  <c r="N350" i="4"/>
  <c r="N433" i="4"/>
  <c r="N445" i="4"/>
  <c r="N492" i="4"/>
  <c r="L21" i="4"/>
  <c r="N24" i="4"/>
  <c r="L27" i="4"/>
  <c r="N30" i="4"/>
  <c r="L41" i="4"/>
  <c r="L47" i="4"/>
  <c r="L55" i="4"/>
  <c r="N60" i="4"/>
  <c r="L62" i="4"/>
  <c r="L67" i="4"/>
  <c r="N79" i="4"/>
  <c r="L84" i="4"/>
  <c r="N92" i="4"/>
  <c r="N94" i="4"/>
  <c r="L101" i="4"/>
  <c r="N105" i="4"/>
  <c r="N107" i="4"/>
  <c r="L109" i="4"/>
  <c r="L116" i="4"/>
  <c r="L120" i="4"/>
  <c r="N122" i="4"/>
  <c r="L144" i="4"/>
  <c r="N151" i="4"/>
  <c r="N153" i="4"/>
  <c r="L155" i="4"/>
  <c r="L157" i="4"/>
  <c r="N159" i="4"/>
  <c r="L165" i="4"/>
  <c r="L167" i="4"/>
  <c r="L171" i="4"/>
  <c r="L177" i="4"/>
  <c r="L179" i="4"/>
  <c r="L181" i="4"/>
  <c r="L186" i="4"/>
  <c r="L191" i="4"/>
  <c r="N198" i="4"/>
  <c r="L205" i="4"/>
  <c r="N219" i="4"/>
  <c r="N222" i="4"/>
  <c r="L226" i="4"/>
  <c r="N228" i="4"/>
  <c r="N236" i="4"/>
  <c r="N239" i="4"/>
  <c r="N244" i="4"/>
  <c r="L248" i="4"/>
  <c r="N251" i="4"/>
  <c r="N287" i="4"/>
  <c r="L333" i="4"/>
  <c r="N352" i="4"/>
  <c r="N365" i="4"/>
  <c r="N369" i="4"/>
  <c r="N410" i="4"/>
  <c r="N448" i="4"/>
  <c r="L367" i="4"/>
  <c r="L19" i="4"/>
  <c r="L75" i="4"/>
  <c r="L93" i="4"/>
  <c r="N21" i="4"/>
  <c r="L32" i="4"/>
  <c r="N35" i="4"/>
  <c r="L38" i="4"/>
  <c r="N41" i="4"/>
  <c r="N44" i="4"/>
  <c r="N47" i="4"/>
  <c r="L52" i="4"/>
  <c r="N55" i="4"/>
  <c r="L57" i="4"/>
  <c r="N62" i="4"/>
  <c r="L64" i="4"/>
  <c r="N67" i="4"/>
  <c r="L69" i="4"/>
  <c r="L74" i="4"/>
  <c r="L76" i="4"/>
  <c r="N84" i="4"/>
  <c r="L86" i="4"/>
  <c r="L89" i="4"/>
  <c r="L96" i="4"/>
  <c r="N109" i="4"/>
  <c r="L114" i="4"/>
  <c r="N116" i="4"/>
  <c r="L118" i="4"/>
  <c r="N120" i="4"/>
  <c r="L124" i="4"/>
  <c r="L129" i="4"/>
  <c r="N135" i="4"/>
  <c r="L137" i="4"/>
  <c r="L139" i="4"/>
  <c r="N144" i="4"/>
  <c r="L146" i="4"/>
  <c r="N155" i="4"/>
  <c r="L161" i="4"/>
  <c r="N165" i="4"/>
  <c r="N167" i="4"/>
  <c r="L169" i="4"/>
  <c r="N171" i="4"/>
  <c r="L173" i="4"/>
  <c r="N177" i="4"/>
  <c r="L184" i="4"/>
  <c r="N186" i="4"/>
  <c r="N189" i="4"/>
  <c r="N191" i="4"/>
  <c r="L193" i="4"/>
  <c r="N205" i="4"/>
  <c r="N211" i="4"/>
  <c r="L214" i="4"/>
  <c r="N217" i="4"/>
  <c r="N226" i="4"/>
  <c r="N231" i="4"/>
  <c r="N234" i="4"/>
  <c r="N248" i="4"/>
  <c r="L267" i="4"/>
  <c r="L308" i="4"/>
  <c r="N315" i="4"/>
  <c r="N333" i="4"/>
  <c r="N348" i="4"/>
  <c r="N374" i="4"/>
  <c r="N378" i="4"/>
  <c r="N424" i="4"/>
  <c r="N482" i="4"/>
  <c r="L317" i="4"/>
  <c r="N354" i="4"/>
  <c r="L20" i="4"/>
  <c r="L23" i="4"/>
  <c r="L26" i="4"/>
  <c r="L29" i="4"/>
  <c r="N32" i="4"/>
  <c r="N38" i="4"/>
  <c r="L49" i="4"/>
  <c r="N52" i="4"/>
  <c r="L54" i="4"/>
  <c r="N64" i="4"/>
  <c r="L66" i="4"/>
  <c r="N69" i="4"/>
  <c r="L71" i="4"/>
  <c r="N76" i="4"/>
  <c r="L81" i="4"/>
  <c r="N86" i="4"/>
  <c r="L88" i="4"/>
  <c r="N89" i="4"/>
  <c r="L91" i="4"/>
  <c r="N96" i="4"/>
  <c r="L100" i="4"/>
  <c r="L104" i="4"/>
  <c r="N114" i="4"/>
  <c r="N118" i="4"/>
  <c r="N124" i="4"/>
  <c r="L126" i="4"/>
  <c r="N129" i="4"/>
  <c r="N131" i="4"/>
  <c r="L133" i="4"/>
  <c r="N137" i="4"/>
  <c r="N139" i="4"/>
  <c r="N146" i="4"/>
  <c r="L148" i="4"/>
  <c r="L150" i="4"/>
  <c r="L163" i="4"/>
  <c r="N184" i="4"/>
  <c r="L196" i="4"/>
  <c r="L201" i="4"/>
  <c r="N214" i="4"/>
  <c r="L220" i="4"/>
  <c r="L223" i="4"/>
  <c r="L242" i="4"/>
  <c r="N256" i="4"/>
  <c r="N260" i="4"/>
  <c r="N279" i="4"/>
  <c r="N308" i="4"/>
  <c r="L321" i="4"/>
  <c r="N353" i="4"/>
  <c r="N370" i="4"/>
  <c r="N411" i="4"/>
  <c r="N444" i="4"/>
  <c r="N449" i="4"/>
  <c r="F50" i="4"/>
  <c r="D53" i="4"/>
  <c r="H57" i="4"/>
  <c r="F60" i="4"/>
  <c r="F63" i="4"/>
  <c r="F66" i="4"/>
  <c r="D69" i="4"/>
  <c r="H70" i="4"/>
  <c r="D72" i="4"/>
  <c r="H73" i="4"/>
  <c r="H76" i="4"/>
  <c r="H79" i="4"/>
  <c r="H82" i="4"/>
  <c r="F85" i="4"/>
  <c r="F91" i="4"/>
  <c r="F94" i="4"/>
  <c r="H97" i="4"/>
  <c r="F102" i="4"/>
  <c r="D104" i="4"/>
  <c r="D112" i="4"/>
  <c r="D115" i="4"/>
  <c r="H118" i="4"/>
  <c r="F122" i="4"/>
  <c r="F125" i="4"/>
  <c r="H128" i="4"/>
  <c r="F133" i="4"/>
  <c r="F135" i="4"/>
  <c r="D142" i="4"/>
  <c r="F145" i="4"/>
  <c r="D152" i="4"/>
  <c r="H157" i="4"/>
  <c r="F159" i="4"/>
  <c r="D166" i="4"/>
  <c r="F169" i="4"/>
  <c r="F171" i="4"/>
  <c r="D183" i="4"/>
  <c r="H195" i="4"/>
  <c r="D198" i="4"/>
  <c r="H200" i="4"/>
  <c r="F215" i="4"/>
  <c r="H226" i="4"/>
  <c r="H228" i="4"/>
  <c r="F258" i="4"/>
  <c r="D265" i="4"/>
  <c r="H268" i="4"/>
  <c r="H271" i="4"/>
  <c r="H278" i="4"/>
  <c r="H280" i="4"/>
  <c r="F304" i="4"/>
  <c r="H307" i="4"/>
  <c r="F310" i="4"/>
  <c r="F320" i="4"/>
  <c r="H382" i="4"/>
  <c r="F393" i="4"/>
  <c r="H416" i="4"/>
  <c r="H421" i="4"/>
  <c r="H19" i="4"/>
  <c r="D22" i="4"/>
  <c r="H23" i="4"/>
  <c r="F26" i="4"/>
  <c r="D29" i="4"/>
  <c r="D32" i="4"/>
  <c r="H33" i="4"/>
  <c r="H36" i="4"/>
  <c r="D39" i="4"/>
  <c r="H40" i="4"/>
  <c r="F43" i="4"/>
  <c r="D46" i="4"/>
  <c r="D49" i="4"/>
  <c r="H50" i="4"/>
  <c r="F53" i="4"/>
  <c r="D56" i="4"/>
  <c r="D59" i="4"/>
  <c r="H60" i="4"/>
  <c r="D62" i="4"/>
  <c r="H63" i="4"/>
  <c r="H66" i="4"/>
  <c r="F69" i="4"/>
  <c r="F72" i="4"/>
  <c r="F75" i="4"/>
  <c r="D78" i="4"/>
  <c r="D84" i="4"/>
  <c r="H85" i="4"/>
  <c r="H91" i="4"/>
  <c r="H94" i="4"/>
  <c r="D96" i="4"/>
  <c r="F99" i="4"/>
  <c r="H102" i="4"/>
  <c r="F104" i="4"/>
  <c r="H109" i="4"/>
  <c r="F112" i="4"/>
  <c r="H115" i="4"/>
  <c r="D117" i="4"/>
  <c r="H122" i="4"/>
  <c r="D124" i="4"/>
  <c r="H125" i="4"/>
  <c r="H135" i="4"/>
  <c r="F139" i="4"/>
  <c r="F142" i="4"/>
  <c r="H145" i="4"/>
  <c r="F152" i="4"/>
  <c r="H159" i="4"/>
  <c r="H164" i="4"/>
  <c r="H166" i="4"/>
  <c r="H171" i="4"/>
  <c r="F179" i="4"/>
  <c r="F183" i="4"/>
  <c r="F185" i="4"/>
  <c r="F187" i="4"/>
  <c r="F205" i="4"/>
  <c r="D213" i="4"/>
  <c r="H215" i="4"/>
  <c r="H218" i="4"/>
  <c r="H220" i="4"/>
  <c r="D231" i="4"/>
  <c r="F233" i="4"/>
  <c r="D238" i="4"/>
  <c r="H246" i="4"/>
  <c r="H249" i="4"/>
  <c r="F252" i="4"/>
  <c r="D256" i="4"/>
  <c r="H258" i="4"/>
  <c r="D262" i="4"/>
  <c r="H301" i="4"/>
  <c r="H304" i="4"/>
  <c r="H310" i="4"/>
  <c r="D313" i="4"/>
  <c r="F317" i="4"/>
  <c r="H320" i="4"/>
  <c r="H367" i="4"/>
  <c r="D452" i="4"/>
  <c r="D472" i="4"/>
  <c r="N485" i="4"/>
  <c r="N428" i="4"/>
  <c r="N417" i="4"/>
  <c r="N396" i="4"/>
  <c r="N342" i="4"/>
  <c r="N331" i="4"/>
  <c r="N414" i="4"/>
  <c r="N397" i="4"/>
  <c r="N393" i="4"/>
  <c r="N383" i="4"/>
  <c r="N376" i="4"/>
  <c r="N360" i="4"/>
  <c r="N339" i="4"/>
  <c r="N335" i="4"/>
  <c r="N327" i="4"/>
  <c r="N306" i="4"/>
  <c r="N303" i="4"/>
  <c r="N300" i="4"/>
  <c r="N285" i="4"/>
  <c r="N275" i="4"/>
  <c r="N238" i="4"/>
  <c r="N227" i="4"/>
  <c r="N225" i="4"/>
  <c r="N215" i="4"/>
  <c r="N213" i="4"/>
  <c r="N197" i="4"/>
  <c r="N193" i="4"/>
  <c r="N181" i="4"/>
  <c r="N175" i="4"/>
  <c r="N164" i="4"/>
  <c r="N148" i="4"/>
  <c r="N145" i="4"/>
  <c r="N121" i="4"/>
  <c r="N119" i="4"/>
  <c r="N104" i="4"/>
  <c r="N101" i="4"/>
  <c r="N98" i="4"/>
  <c r="F269" i="4"/>
  <c r="F272" i="4"/>
  <c r="H275" i="4"/>
  <c r="H286" i="4"/>
  <c r="D308" i="4"/>
  <c r="H317" i="4"/>
  <c r="H327" i="4"/>
  <c r="H333" i="4"/>
  <c r="H337" i="4"/>
  <c r="H364" i="4"/>
  <c r="H383" i="4"/>
  <c r="H394" i="4"/>
  <c r="H417" i="4"/>
  <c r="D371" i="4"/>
  <c r="D390" i="4"/>
  <c r="H401" i="4"/>
  <c r="D459" i="4"/>
  <c r="D422" i="4"/>
  <c r="D338" i="4"/>
  <c r="D332" i="4"/>
  <c r="D267" i="4"/>
  <c r="D261" i="4"/>
  <c r="D241" i="4"/>
  <c r="D218" i="4"/>
  <c r="D171" i="4"/>
  <c r="D155" i="4"/>
  <c r="D143" i="4"/>
  <c r="D140" i="4"/>
  <c r="D135" i="4"/>
  <c r="D132" i="4"/>
  <c r="D106" i="4"/>
  <c r="F324" i="4"/>
  <c r="F383" i="4"/>
  <c r="F343" i="4"/>
  <c r="F325" i="4"/>
  <c r="F255" i="4"/>
  <c r="F246" i="4"/>
  <c r="F209" i="4"/>
  <c r="F195" i="4"/>
  <c r="F174" i="4"/>
  <c r="F147" i="4"/>
  <c r="F123" i="4"/>
  <c r="F118" i="4"/>
  <c r="F115" i="4"/>
  <c r="F103" i="4"/>
  <c r="H492" i="4"/>
  <c r="H371" i="4"/>
  <c r="H345" i="4"/>
  <c r="H334" i="4"/>
  <c r="H389" i="4"/>
  <c r="H314" i="4"/>
  <c r="H263" i="4"/>
  <c r="H234" i="4"/>
  <c r="H206" i="4"/>
  <c r="H187" i="4"/>
  <c r="H172" i="4"/>
  <c r="H169" i="4"/>
  <c r="H161" i="4"/>
  <c r="H158" i="4"/>
  <c r="H153" i="4"/>
  <c r="H150" i="4"/>
  <c r="H144" i="4"/>
  <c r="H138" i="4"/>
  <c r="H133" i="4"/>
  <c r="H130" i="4"/>
  <c r="H127" i="4"/>
  <c r="H112" i="4"/>
  <c r="H100" i="4"/>
  <c r="J494" i="4"/>
  <c r="J272" i="4"/>
  <c r="J97" i="4"/>
  <c r="L166" i="4"/>
  <c r="L185" i="4"/>
  <c r="L211" i="4"/>
  <c r="L222" i="4"/>
  <c r="L236" i="4"/>
  <c r="L281" i="4"/>
  <c r="L363" i="4"/>
  <c r="L369" i="4"/>
  <c r="O501" i="4"/>
  <c r="P499" i="4" s="1"/>
  <c r="D68" i="4"/>
  <c r="D75" i="4"/>
  <c r="D82" i="4"/>
  <c r="D86" i="4"/>
  <c r="D103" i="4"/>
  <c r="D113" i="4"/>
  <c r="J118" i="4"/>
  <c r="D130" i="4"/>
  <c r="D134" i="4"/>
  <c r="D137" i="4"/>
  <c r="J144" i="4"/>
  <c r="D147" i="4"/>
  <c r="D153" i="4"/>
  <c r="D159" i="4"/>
  <c r="D163" i="4"/>
  <c r="F166" i="4"/>
  <c r="D173" i="4"/>
  <c r="D204" i="4"/>
  <c r="D216" i="4"/>
  <c r="F218" i="4"/>
  <c r="D222" i="4"/>
  <c r="D230" i="4"/>
  <c r="H235" i="4"/>
  <c r="H239" i="4"/>
  <c r="H241" i="4"/>
  <c r="F245" i="4"/>
  <c r="H255" i="4"/>
  <c r="F260" i="4"/>
  <c r="D268" i="4"/>
  <c r="H270" i="4"/>
  <c r="H290" i="4"/>
  <c r="H293" i="4"/>
  <c r="H303" i="4"/>
  <c r="H313" i="4"/>
  <c r="D316" i="4"/>
  <c r="D318" i="4"/>
  <c r="H324" i="4"/>
  <c r="H330" i="4"/>
  <c r="D337" i="4"/>
  <c r="H340" i="4"/>
  <c r="H343" i="4"/>
  <c r="D350" i="4"/>
  <c r="H365" i="4"/>
  <c r="D368" i="4"/>
  <c r="H379" i="4"/>
  <c r="H390" i="4"/>
  <c r="H393" i="4"/>
  <c r="D396" i="4"/>
  <c r="D400" i="4"/>
  <c r="H422" i="4"/>
  <c r="H439" i="4"/>
  <c r="H478" i="4"/>
  <c r="L512" i="4"/>
  <c r="N523" i="4"/>
  <c r="J44" i="4"/>
  <c r="D57" i="4"/>
  <c r="D61" i="4"/>
  <c r="D71" i="4"/>
  <c r="J76" i="4"/>
  <c r="D92" i="4"/>
  <c r="D95" i="4"/>
  <c r="D99" i="4"/>
  <c r="D109" i="4"/>
  <c r="J110" i="4"/>
  <c r="D116" i="4"/>
  <c r="D120" i="4"/>
  <c r="D126" i="4"/>
  <c r="J131" i="4"/>
  <c r="D139" i="4"/>
  <c r="D156" i="4"/>
  <c r="D162" i="4"/>
  <c r="D169" i="4"/>
  <c r="F173" i="4"/>
  <c r="D176" i="4"/>
  <c r="D186" i="4"/>
  <c r="J193" i="4"/>
  <c r="F204" i="4"/>
  <c r="D206" i="4"/>
  <c r="F222" i="4"/>
  <c r="D224" i="4"/>
  <c r="J228" i="4"/>
  <c r="D232" i="4"/>
  <c r="D243" i="4"/>
  <c r="H245" i="4"/>
  <c r="D248" i="4"/>
  <c r="D253" i="4"/>
  <c r="H260" i="4"/>
  <c r="F268" i="4"/>
  <c r="H281" i="4"/>
  <c r="D284" i="4"/>
  <c r="H316" i="4"/>
  <c r="H322" i="4"/>
  <c r="F337" i="4"/>
  <c r="H347" i="4"/>
  <c r="H350" i="4"/>
  <c r="D353" i="4"/>
  <c r="H368" i="4"/>
  <c r="H370" i="4"/>
  <c r="D383" i="4"/>
  <c r="H400" i="4"/>
  <c r="D405" i="4"/>
  <c r="H415" i="4"/>
  <c r="H419" i="4"/>
  <c r="H468" i="4"/>
  <c r="N521" i="4"/>
  <c r="D391" i="4"/>
  <c r="L499" i="4"/>
  <c r="J316" i="4"/>
  <c r="D180" i="4"/>
  <c r="D203" i="4"/>
  <c r="D209" i="4"/>
  <c r="J213" i="4"/>
  <c r="D215" i="4"/>
  <c r="D234" i="4"/>
  <c r="D246" i="4"/>
  <c r="J253" i="4"/>
  <c r="D309" i="4"/>
  <c r="D358" i="4"/>
  <c r="D364" i="4"/>
  <c r="D388" i="4"/>
  <c r="D487" i="4"/>
  <c r="J232" i="4"/>
  <c r="L511" i="4"/>
  <c r="J28" i="4"/>
  <c r="J60" i="4"/>
  <c r="D221" i="4"/>
  <c r="D229" i="4"/>
  <c r="J236" i="4"/>
  <c r="D278" i="4"/>
  <c r="D282" i="4"/>
  <c r="J323" i="4"/>
  <c r="D352" i="4"/>
  <c r="J364" i="4"/>
  <c r="J369" i="4"/>
  <c r="D378" i="4"/>
  <c r="D392" i="4"/>
  <c r="D395" i="4"/>
  <c r="D425" i="4"/>
  <c r="J197" i="4"/>
  <c r="J20" i="4"/>
  <c r="J52" i="4"/>
  <c r="J84" i="4"/>
  <c r="J105" i="4"/>
  <c r="D131" i="4"/>
  <c r="D154" i="4"/>
  <c r="D160" i="4"/>
  <c r="D164" i="4"/>
  <c r="D170" i="4"/>
  <c r="J175" i="4"/>
  <c r="D177" i="4"/>
  <c r="D179" i="4"/>
  <c r="J180" i="4"/>
  <c r="D182" i="4"/>
  <c r="D184" i="4"/>
  <c r="D187" i="4"/>
  <c r="D189" i="4"/>
  <c r="D191" i="4"/>
  <c r="D196" i="4"/>
  <c r="D200" i="4"/>
  <c r="D207" i="4"/>
  <c r="D226" i="4"/>
  <c r="D233" i="4"/>
  <c r="D257" i="4"/>
  <c r="D259" i="4"/>
  <c r="D275" i="4"/>
  <c r="D286" i="4"/>
  <c r="D289" i="4"/>
  <c r="D305" i="4"/>
  <c r="D355" i="4"/>
  <c r="D359" i="4"/>
  <c r="F376" i="4"/>
  <c r="D382" i="4"/>
  <c r="D399" i="4"/>
  <c r="D438" i="4"/>
  <c r="D453" i="4"/>
  <c r="L264" i="4"/>
  <c r="L271" i="4"/>
  <c r="N278" i="4"/>
  <c r="L283" i="4"/>
  <c r="N298" i="4"/>
  <c r="N321" i="4"/>
  <c r="L328" i="4"/>
  <c r="L334" i="4"/>
  <c r="L340" i="4"/>
  <c r="N345" i="4"/>
  <c r="N380" i="4"/>
  <c r="L386" i="4"/>
  <c r="F401" i="4"/>
  <c r="N404" i="4"/>
  <c r="L408" i="4"/>
  <c r="N430" i="4"/>
  <c r="N454" i="4"/>
  <c r="N469" i="4"/>
  <c r="N478" i="4"/>
  <c r="N487" i="4"/>
  <c r="N23" i="4"/>
  <c r="N27" i="4"/>
  <c r="F30" i="4"/>
  <c r="L31" i="4"/>
  <c r="F34" i="4"/>
  <c r="L35" i="4"/>
  <c r="N36" i="4"/>
  <c r="N40" i="4"/>
  <c r="L44" i="4"/>
  <c r="F47" i="4"/>
  <c r="L48" i="4"/>
  <c r="F51" i="4"/>
  <c r="N53" i="4"/>
  <c r="N57" i="4"/>
  <c r="L61" i="4"/>
  <c r="F64" i="4"/>
  <c r="L65" i="4"/>
  <c r="F68" i="4"/>
  <c r="N70" i="4"/>
  <c r="N74" i="4"/>
  <c r="F77" i="4"/>
  <c r="L78" i="4"/>
  <c r="F81" i="4"/>
  <c r="L82" i="4"/>
  <c r="N87" i="4"/>
  <c r="L90" i="4"/>
  <c r="F93" i="4"/>
  <c r="L94" i="4"/>
  <c r="F97" i="4"/>
  <c r="N99" i="4"/>
  <c r="N103" i="4"/>
  <c r="F106" i="4"/>
  <c r="F109" i="4"/>
  <c r="N111" i="4"/>
  <c r="N115" i="4"/>
  <c r="L119" i="4"/>
  <c r="F121" i="4"/>
  <c r="L122" i="4"/>
  <c r="N123" i="4"/>
  <c r="N127" i="4"/>
  <c r="L131" i="4"/>
  <c r="F134" i="4"/>
  <c r="L135" i="4"/>
  <c r="L138" i="4"/>
  <c r="F141" i="4"/>
  <c r="L142" i="4"/>
  <c r="N147" i="4"/>
  <c r="N150" i="4"/>
  <c r="N154" i="4"/>
  <c r="N157" i="4"/>
  <c r="N161" i="4"/>
  <c r="F164" i="4"/>
  <c r="F167" i="4"/>
  <c r="N169" i="4"/>
  <c r="N173" i="4"/>
  <c r="F178" i="4"/>
  <c r="F181" i="4"/>
  <c r="N182" i="4"/>
  <c r="L189" i="4"/>
  <c r="F191" i="4"/>
  <c r="N192" i="4"/>
  <c r="L195" i="4"/>
  <c r="L199" i="4"/>
  <c r="N204" i="4"/>
  <c r="N208" i="4"/>
  <c r="N210" i="4"/>
  <c r="F212" i="4"/>
  <c r="L219" i="4"/>
  <c r="F221" i="4"/>
  <c r="L227" i="4"/>
  <c r="F236" i="4"/>
  <c r="N243" i="4"/>
  <c r="F248" i="4"/>
  <c r="N250" i="4"/>
  <c r="L257" i="4"/>
  <c r="N264" i="4"/>
  <c r="N271" i="4"/>
  <c r="N276" i="4"/>
  <c r="N283" i="4"/>
  <c r="N292" i="4"/>
  <c r="L304" i="4"/>
  <c r="F314" i="4"/>
  <c r="N316" i="4"/>
  <c r="L319" i="4"/>
  <c r="N328" i="4"/>
  <c r="N332" i="4"/>
  <c r="N337" i="4"/>
  <c r="N340" i="4"/>
  <c r="N349" i="4"/>
  <c r="N364" i="4"/>
  <c r="L383" i="4"/>
  <c r="N386" i="4"/>
  <c r="L392" i="4"/>
  <c r="N408" i="4"/>
  <c r="N426" i="4"/>
  <c r="L435" i="4"/>
  <c r="L442" i="4"/>
  <c r="L465" i="4"/>
  <c r="D484" i="4"/>
  <c r="D433" i="4"/>
  <c r="D420" i="4"/>
  <c r="D379" i="4"/>
  <c r="D374" i="4"/>
  <c r="D341" i="4"/>
  <c r="D324" i="4"/>
  <c r="D320" i="4"/>
  <c r="D314" i="4"/>
  <c r="D303" i="4"/>
  <c r="D272" i="4"/>
  <c r="D252" i="4"/>
  <c r="D250" i="4"/>
  <c r="D448" i="4"/>
  <c r="D424" i="4"/>
  <c r="D384" i="4"/>
  <c r="D349" i="4"/>
  <c r="D317" i="4"/>
  <c r="D304" i="4"/>
  <c r="D279" i="4"/>
  <c r="D266" i="4"/>
  <c r="D258" i="4"/>
  <c r="D249" i="4"/>
  <c r="D244" i="4"/>
  <c r="D236" i="4"/>
  <c r="D227" i="4"/>
  <c r="D223" i="4"/>
  <c r="D217" i="4"/>
  <c r="D205" i="4"/>
  <c r="D192" i="4"/>
  <c r="D185" i="4"/>
  <c r="D181" i="4"/>
  <c r="D437" i="4"/>
  <c r="D431" i="4"/>
  <c r="D403" i="4"/>
  <c r="D372" i="4"/>
  <c r="D346" i="4"/>
  <c r="D333" i="4"/>
  <c r="D328" i="4"/>
  <c r="D323" i="4"/>
  <c r="D271" i="4"/>
  <c r="D254" i="4"/>
  <c r="D251" i="4"/>
  <c r="D239" i="4"/>
  <c r="D237" i="4"/>
  <c r="D225" i="4"/>
  <c r="D220" i="4"/>
  <c r="D214" i="4"/>
  <c r="D208" i="4"/>
  <c r="D202" i="4"/>
  <c r="N401" i="4"/>
  <c r="L412" i="4"/>
  <c r="N435" i="4"/>
  <c r="L439" i="4"/>
  <c r="N442" i="4"/>
  <c r="N447" i="4"/>
  <c r="N451" i="4"/>
  <c r="N455" i="4"/>
  <c r="N460" i="4"/>
  <c r="N479" i="4"/>
  <c r="F413" i="4"/>
  <c r="F408" i="4"/>
  <c r="F334" i="4"/>
  <c r="F301" i="4"/>
  <c r="F293" i="4"/>
  <c r="F286" i="4"/>
  <c r="F267" i="4"/>
  <c r="F440" i="4"/>
  <c r="F380" i="4"/>
  <c r="F239" i="4"/>
  <c r="F214" i="4"/>
  <c r="F208" i="4"/>
  <c r="F202" i="4"/>
  <c r="F478" i="4"/>
  <c r="F412" i="4"/>
  <c r="F326" i="4"/>
  <c r="F313" i="4"/>
  <c r="F305" i="4"/>
  <c r="F242" i="4"/>
  <c r="F228" i="4"/>
  <c r="F211" i="4"/>
  <c r="F206" i="4"/>
  <c r="F199" i="4"/>
  <c r="F193" i="4"/>
  <c r="F189" i="4"/>
  <c r="F186" i="4"/>
  <c r="F182" i="4"/>
  <c r="N511" i="4"/>
  <c r="N513" i="4"/>
  <c r="N387" i="4"/>
  <c r="N390" i="4"/>
  <c r="N399" i="4"/>
  <c r="N405" i="4"/>
  <c r="N409" i="4"/>
  <c r="N412" i="4"/>
  <c r="N416" i="4"/>
  <c r="N423" i="4"/>
  <c r="N432" i="4"/>
  <c r="N439" i="4"/>
  <c r="N471" i="4"/>
  <c r="N475" i="4"/>
  <c r="L485" i="4"/>
  <c r="F524" i="4"/>
  <c r="F523" i="4"/>
  <c r="N384" i="4"/>
  <c r="N402" i="4"/>
  <c r="N420" i="4"/>
  <c r="L428" i="4"/>
  <c r="N436" i="4"/>
  <c r="N480" i="4"/>
  <c r="F516" i="4"/>
  <c r="F515" i="4"/>
  <c r="L476" i="4"/>
  <c r="L460" i="4"/>
  <c r="L449" i="4"/>
  <c r="L345" i="4"/>
  <c r="L332" i="4"/>
  <c r="L327" i="4"/>
  <c r="L310" i="4"/>
  <c r="L270" i="4"/>
  <c r="L454" i="4"/>
  <c r="L409" i="4"/>
  <c r="L393" i="4"/>
  <c r="L387" i="4"/>
  <c r="L368" i="4"/>
  <c r="L364" i="4"/>
  <c r="L354" i="4"/>
  <c r="L337" i="4"/>
  <c r="L287" i="4"/>
  <c r="L285" i="4"/>
  <c r="L272" i="4"/>
  <c r="L256" i="4"/>
  <c r="L234" i="4"/>
  <c r="L231" i="4"/>
  <c r="L225" i="4"/>
  <c r="L215" i="4"/>
  <c r="L203" i="4"/>
  <c r="L197" i="4"/>
  <c r="L194" i="4"/>
  <c r="L178" i="4"/>
  <c r="L175" i="4"/>
  <c r="L398" i="4"/>
  <c r="L391" i="4"/>
  <c r="L324" i="4"/>
  <c r="L309" i="4"/>
  <c r="L291" i="4"/>
  <c r="L282" i="4"/>
  <c r="L261" i="4"/>
  <c r="L252" i="4"/>
  <c r="L247" i="4"/>
  <c r="L245" i="4"/>
  <c r="L221" i="4"/>
  <c r="L212" i="4"/>
  <c r="L209" i="4"/>
  <c r="L200" i="4"/>
  <c r="L190" i="4"/>
  <c r="L187" i="4"/>
  <c r="L183" i="4"/>
  <c r="N491" i="4"/>
  <c r="N488" i="4"/>
  <c r="N476" i="4"/>
  <c r="N472" i="4"/>
  <c r="N452" i="4"/>
  <c r="N422" i="4"/>
  <c r="N413" i="4"/>
  <c r="N394" i="4"/>
  <c r="N392" i="4"/>
  <c r="N388" i="4"/>
  <c r="N381" i="4"/>
  <c r="N367" i="4"/>
  <c r="N358" i="4"/>
  <c r="N355" i="4"/>
  <c r="N338" i="4"/>
  <c r="N329" i="4"/>
  <c r="N317" i="4"/>
  <c r="N312" i="4"/>
  <c r="N304" i="4"/>
  <c r="N295" i="4"/>
  <c r="N288" i="4"/>
  <c r="N273" i="4"/>
  <c r="N268" i="4"/>
  <c r="N258" i="4"/>
  <c r="N255" i="4"/>
  <c r="N467" i="4"/>
  <c r="N458" i="4"/>
  <c r="N437" i="4"/>
  <c r="N434" i="4"/>
  <c r="N431" i="4"/>
  <c r="N418" i="4"/>
  <c r="N406" i="4"/>
  <c r="N403" i="4"/>
  <c r="N398" i="4"/>
  <c r="N395" i="4"/>
  <c r="N391" i="4"/>
  <c r="N382" i="4"/>
  <c r="N372" i="4"/>
  <c r="N366" i="4"/>
  <c r="N357" i="4"/>
  <c r="N346" i="4"/>
  <c r="N324" i="4"/>
  <c r="N311" i="4"/>
  <c r="N309" i="4"/>
  <c r="N294" i="4"/>
  <c r="N291" i="4"/>
  <c r="N282" i="4"/>
  <c r="N277" i="4"/>
  <c r="N269" i="4"/>
  <c r="N263" i="4"/>
  <c r="N261" i="4"/>
  <c r="N254" i="4"/>
  <c r="N252" i="4"/>
  <c r="N247" i="4"/>
  <c r="N245" i="4"/>
  <c r="N221" i="4"/>
  <c r="N212" i="4"/>
  <c r="N209" i="4"/>
  <c r="N200" i="4"/>
  <c r="N190" i="4"/>
  <c r="N187" i="4"/>
  <c r="N183" i="4"/>
  <c r="N490" i="4"/>
  <c r="N481" i="4"/>
  <c r="N470" i="4"/>
  <c r="N461" i="4"/>
  <c r="N450" i="4"/>
  <c r="N427" i="4"/>
  <c r="N400" i="4"/>
  <c r="N389" i="4"/>
  <c r="N377" i="4"/>
  <c r="N375" i="4"/>
  <c r="N362" i="4"/>
  <c r="N359" i="4"/>
  <c r="N351" i="4"/>
  <c r="N344" i="4"/>
  <c r="N341" i="4"/>
  <c r="N334" i="4"/>
  <c r="N330" i="4"/>
  <c r="N320" i="4"/>
  <c r="N318" i="4"/>
  <c r="N314" i="4"/>
  <c r="N307" i="4"/>
  <c r="N301" i="4"/>
  <c r="N299" i="4"/>
  <c r="N296" i="4"/>
  <c r="N289" i="4"/>
  <c r="N280" i="4"/>
  <c r="N274" i="4"/>
  <c r="N267" i="4"/>
  <c r="N259" i="4"/>
  <c r="N240" i="4"/>
  <c r="N232" i="4"/>
  <c r="N229" i="4"/>
  <c r="N218" i="4"/>
  <c r="N195" i="4"/>
  <c r="N179" i="4"/>
  <c r="N176" i="4"/>
  <c r="J373" i="4"/>
  <c r="J19" i="4"/>
  <c r="J27" i="4"/>
  <c r="J35" i="4"/>
  <c r="J43" i="4"/>
  <c r="J51" i="4"/>
  <c r="J59" i="4"/>
  <c r="J67" i="4"/>
  <c r="J75" i="4"/>
  <c r="J83" i="4"/>
  <c r="J96" i="4"/>
  <c r="J104" i="4"/>
  <c r="J109" i="4"/>
  <c r="J117" i="4"/>
  <c r="J122" i="4"/>
  <c r="J130" i="4"/>
  <c r="J143" i="4"/>
  <c r="J161" i="4"/>
  <c r="J166" i="4"/>
  <c r="J174" i="4"/>
  <c r="J179" i="4"/>
  <c r="J187" i="4"/>
  <c r="J192" i="4"/>
  <c r="J200" i="4"/>
  <c r="J206" i="4"/>
  <c r="J209" i="4"/>
  <c r="J222" i="4"/>
  <c r="J227" i="4"/>
  <c r="J231" i="4"/>
  <c r="J235" i="4"/>
  <c r="J239" i="4"/>
  <c r="J243" i="4"/>
  <c r="J255" i="4"/>
  <c r="J261" i="4"/>
  <c r="J268" i="4"/>
  <c r="J271" i="4"/>
  <c r="J295" i="4"/>
  <c r="J314" i="4"/>
  <c r="J340" i="4"/>
  <c r="J352" i="4"/>
  <c r="J383" i="4"/>
  <c r="J393" i="4"/>
  <c r="J401" i="4"/>
  <c r="J465" i="4"/>
  <c r="J476" i="4"/>
  <c r="F514" i="4"/>
  <c r="J492" i="4"/>
  <c r="J26" i="4"/>
  <c r="J34" i="4"/>
  <c r="J42" i="4"/>
  <c r="J50" i="4"/>
  <c r="J58" i="4"/>
  <c r="J66" i="4"/>
  <c r="J74" i="4"/>
  <c r="J82" i="4"/>
  <c r="J95" i="4"/>
  <c r="J103" i="4"/>
  <c r="J108" i="4"/>
  <c r="J116" i="4"/>
  <c r="J121" i="4"/>
  <c r="J129" i="4"/>
  <c r="J142" i="4"/>
  <c r="J155" i="4"/>
  <c r="J160" i="4"/>
  <c r="J173" i="4"/>
  <c r="J178" i="4"/>
  <c r="J186" i="4"/>
  <c r="J191" i="4"/>
  <c r="J199" i="4"/>
  <c r="J205" i="4"/>
  <c r="J221" i="4"/>
  <c r="J226" i="4"/>
  <c r="J252" i="4"/>
  <c r="J267" i="4"/>
  <c r="J291" i="4"/>
  <c r="J293" i="4"/>
  <c r="J302" i="4"/>
  <c r="J310" i="4"/>
  <c r="J313" i="4"/>
  <c r="J326" i="4"/>
  <c r="J350" i="4"/>
  <c r="J371" i="4"/>
  <c r="J376" i="4"/>
  <c r="J386" i="4"/>
  <c r="J390" i="4"/>
  <c r="J419" i="4"/>
  <c r="J462" i="4"/>
  <c r="J468" i="4"/>
  <c r="J435" i="4"/>
  <c r="J25" i="4"/>
  <c r="J33" i="4"/>
  <c r="J41" i="4"/>
  <c r="J49" i="4"/>
  <c r="J57" i="4"/>
  <c r="J65" i="4"/>
  <c r="J73" i="4"/>
  <c r="J81" i="4"/>
  <c r="J94" i="4"/>
  <c r="J102" i="4"/>
  <c r="J115" i="4"/>
  <c r="J128" i="4"/>
  <c r="J136" i="4"/>
  <c r="J141" i="4"/>
  <c r="J154" i="4"/>
  <c r="J159" i="4"/>
  <c r="J172" i="4"/>
  <c r="J185" i="4"/>
  <c r="J190" i="4"/>
  <c r="J208" i="4"/>
  <c r="J212" i="4"/>
  <c r="J220" i="4"/>
  <c r="J230" i="4"/>
  <c r="J234" i="4"/>
  <c r="J238" i="4"/>
  <c r="J242" i="4"/>
  <c r="J246" i="4"/>
  <c r="J249" i="4"/>
  <c r="J251" i="4"/>
  <c r="J258" i="4"/>
  <c r="J263" i="4"/>
  <c r="J270" i="4"/>
  <c r="J280" i="4"/>
  <c r="J298" i="4"/>
  <c r="J307" i="4"/>
  <c r="J322" i="4"/>
  <c r="J330" i="4"/>
  <c r="J358" i="4"/>
  <c r="J368" i="4"/>
  <c r="J382" i="4"/>
  <c r="J395" i="4"/>
  <c r="J398" i="4"/>
  <c r="J407" i="4"/>
  <c r="D409" i="4"/>
  <c r="D413" i="4"/>
  <c r="J415" i="4"/>
  <c r="J417" i="4"/>
  <c r="N419" i="4"/>
  <c r="J421" i="4"/>
  <c r="H423" i="4"/>
  <c r="N425" i="4"/>
  <c r="F432" i="4"/>
  <c r="N438" i="4"/>
  <c r="N440" i="4"/>
  <c r="N446" i="4"/>
  <c r="J451" i="4"/>
  <c r="N453" i="4"/>
  <c r="L456" i="4"/>
  <c r="N459" i="4"/>
  <c r="N462" i="4"/>
  <c r="N465" i="4"/>
  <c r="N468" i="4"/>
  <c r="J471" i="4"/>
  <c r="H483" i="4"/>
  <c r="D486" i="4"/>
  <c r="N489" i="4"/>
  <c r="N493" i="4"/>
  <c r="J433" i="4"/>
  <c r="J442" i="4"/>
  <c r="J24" i="4"/>
  <c r="J32" i="4"/>
  <c r="J40" i="4"/>
  <c r="J48" i="4"/>
  <c r="J56" i="4"/>
  <c r="J64" i="4"/>
  <c r="J72" i="4"/>
  <c r="J80" i="4"/>
  <c r="J93" i="4"/>
  <c r="J101" i="4"/>
  <c r="J114" i="4"/>
  <c r="J127" i="4"/>
  <c r="J135" i="4"/>
  <c r="J140" i="4"/>
  <c r="J148" i="4"/>
  <c r="J153" i="4"/>
  <c r="J158" i="4"/>
  <c r="J171" i="4"/>
  <c r="J184" i="4"/>
  <c r="J189" i="4"/>
  <c r="J204" i="4"/>
  <c r="J211" i="4"/>
  <c r="J216" i="4"/>
  <c r="J241" i="4"/>
  <c r="J245" i="4"/>
  <c r="J254" i="4"/>
  <c r="J257" i="4"/>
  <c r="J260" i="4"/>
  <c r="J275" i="4"/>
  <c r="J290" i="4"/>
  <c r="J305" i="4"/>
  <c r="J309" i="4"/>
  <c r="J312" i="4"/>
  <c r="J320" i="4"/>
  <c r="J328" i="4"/>
  <c r="J334" i="4"/>
  <c r="J380" i="4"/>
  <c r="J400" i="4"/>
  <c r="N407" i="4"/>
  <c r="J409" i="4"/>
  <c r="D412" i="4"/>
  <c r="H413" i="4"/>
  <c r="N415" i="4"/>
  <c r="L417" i="4"/>
  <c r="N421" i="4"/>
  <c r="J423" i="4"/>
  <c r="N429" i="4"/>
  <c r="J432" i="4"/>
  <c r="D434" i="4"/>
  <c r="J436" i="4"/>
  <c r="N443" i="4"/>
  <c r="D449" i="4"/>
  <c r="L451" i="4"/>
  <c r="N456" i="4"/>
  <c r="L471" i="4"/>
  <c r="N474" i="4"/>
  <c r="D480" i="4"/>
  <c r="N483" i="4"/>
  <c r="N486" i="4"/>
  <c r="J448" i="4"/>
  <c r="J23" i="4"/>
  <c r="J31" i="4"/>
  <c r="J39" i="4"/>
  <c r="J47" i="4"/>
  <c r="J55" i="4"/>
  <c r="J63" i="4"/>
  <c r="J71" i="4"/>
  <c r="J79" i="4"/>
  <c r="J87" i="4"/>
  <c r="J92" i="4"/>
  <c r="J100" i="4"/>
  <c r="J113" i="4"/>
  <c r="J126" i="4"/>
  <c r="J134" i="4"/>
  <c r="J139" i="4"/>
  <c r="J147" i="4"/>
  <c r="J152" i="4"/>
  <c r="J157" i="4"/>
  <c r="J170" i="4"/>
  <c r="J183" i="4"/>
  <c r="J203" i="4"/>
  <c r="J219" i="4"/>
  <c r="J248" i="4"/>
  <c r="J282" i="4"/>
  <c r="J288" i="4"/>
  <c r="J301" i="4"/>
  <c r="J304" i="4"/>
  <c r="J319" i="4"/>
  <c r="J325" i="4"/>
  <c r="J361" i="4"/>
  <c r="J367" i="4"/>
  <c r="J370" i="4"/>
  <c r="J389" i="4"/>
  <c r="J413" i="4"/>
  <c r="J434" i="4"/>
  <c r="J441" i="4"/>
  <c r="J449" i="4"/>
  <c r="J454" i="4"/>
  <c r="J463" i="4"/>
  <c r="J466" i="4"/>
  <c r="J422" i="4"/>
  <c r="J22" i="4"/>
  <c r="J30" i="4"/>
  <c r="J38" i="4"/>
  <c r="J46" i="4"/>
  <c r="J54" i="4"/>
  <c r="J62" i="4"/>
  <c r="J70" i="4"/>
  <c r="J78" i="4"/>
  <c r="J86" i="4"/>
  <c r="J91" i="4"/>
  <c r="J99" i="4"/>
  <c r="J112" i="4"/>
  <c r="J125" i="4"/>
  <c r="J133" i="4"/>
  <c r="J138" i="4"/>
  <c r="J146" i="4"/>
  <c r="J151" i="4"/>
  <c r="J164" i="4"/>
  <c r="J169" i="4"/>
  <c r="J182" i="4"/>
  <c r="J195" i="4"/>
  <c r="J202" i="4"/>
  <c r="J215" i="4"/>
  <c r="J218" i="4"/>
  <c r="J229" i="4"/>
  <c r="J233" i="4"/>
  <c r="J237" i="4"/>
  <c r="J240" i="4"/>
  <c r="J244" i="4"/>
  <c r="J247" i="4"/>
  <c r="J256" i="4"/>
  <c r="J269" i="4"/>
  <c r="J279" i="4"/>
  <c r="J286" i="4"/>
  <c r="J317" i="4"/>
  <c r="J324" i="4"/>
  <c r="J327" i="4"/>
  <c r="J333" i="4"/>
  <c r="J365" i="4"/>
  <c r="J377" i="4"/>
  <c r="J394" i="4"/>
  <c r="J444" i="4"/>
  <c r="J469" i="4"/>
  <c r="J21" i="4"/>
  <c r="J29" i="4"/>
  <c r="J37" i="4"/>
  <c r="J45" i="4"/>
  <c r="J53" i="4"/>
  <c r="J61" i="4"/>
  <c r="J69" i="4"/>
  <c r="J77" i="4"/>
  <c r="J85" i="4"/>
  <c r="J90" i="4"/>
  <c r="J98" i="4"/>
  <c r="J106" i="4"/>
  <c r="J111" i="4"/>
  <c r="J119" i="4"/>
  <c r="J124" i="4"/>
  <c r="J132" i="4"/>
  <c r="J145" i="4"/>
  <c r="J150" i="4"/>
  <c r="J163" i="4"/>
  <c r="J168" i="4"/>
  <c r="J176" i="4"/>
  <c r="J181" i="4"/>
  <c r="J194" i="4"/>
  <c r="J201" i="4"/>
  <c r="J214" i="4"/>
  <c r="J278" i="4"/>
  <c r="J281" i="4"/>
  <c r="J285" i="4"/>
  <c r="J303" i="4"/>
  <c r="J311" i="4"/>
  <c r="J337" i="4"/>
  <c r="J341" i="4"/>
  <c r="J343" i="4"/>
  <c r="J345" i="4"/>
  <c r="J347" i="4"/>
  <c r="J379" i="4"/>
  <c r="J391" i="4"/>
  <c r="J406" i="4"/>
  <c r="J408" i="4"/>
  <c r="J412" i="4"/>
  <c r="J416" i="4"/>
  <c r="J420" i="4"/>
  <c r="J478" i="4"/>
  <c r="J485" i="4"/>
  <c r="O516" i="4"/>
  <c r="P513" i="4" s="1"/>
  <c r="F521" i="4"/>
  <c r="N524" i="4"/>
  <c r="H499" i="4"/>
  <c r="H500" i="4"/>
  <c r="F471" i="4"/>
  <c r="F469" i="4"/>
  <c r="F460" i="4"/>
  <c r="F451" i="4"/>
  <c r="F439" i="4"/>
  <c r="F423" i="4"/>
  <c r="F419" i="4"/>
  <c r="F462" i="4"/>
  <c r="F442" i="4"/>
  <c r="F435" i="4"/>
  <c r="F417" i="4"/>
  <c r="F386" i="4"/>
  <c r="F377" i="4"/>
  <c r="F367" i="4"/>
  <c r="F340" i="4"/>
  <c r="F327" i="4"/>
  <c r="F290" i="4"/>
  <c r="F281" i="4"/>
  <c r="F270" i="4"/>
  <c r="F261" i="4"/>
  <c r="F256" i="4"/>
  <c r="F234" i="4"/>
  <c r="F226" i="4"/>
  <c r="F220" i="4"/>
  <c r="F216" i="4"/>
  <c r="F201" i="4"/>
  <c r="F197" i="4"/>
  <c r="F486" i="4"/>
  <c r="F482" i="4"/>
  <c r="F472" i="4"/>
  <c r="F420" i="4"/>
  <c r="F409" i="4"/>
  <c r="F368" i="4"/>
  <c r="F364" i="4"/>
  <c r="F341" i="4"/>
  <c r="F333" i="4"/>
  <c r="F328" i="4"/>
  <c r="F309" i="4"/>
  <c r="F291" i="4"/>
  <c r="F282" i="4"/>
  <c r="F271" i="4"/>
  <c r="F257" i="4"/>
  <c r="F251" i="4"/>
  <c r="F241" i="4"/>
  <c r="F235" i="4"/>
  <c r="F421" i="4"/>
  <c r="F406" i="4"/>
  <c r="F394" i="4"/>
  <c r="F389" i="4"/>
  <c r="F370" i="4"/>
  <c r="F347" i="4"/>
  <c r="F322" i="4"/>
  <c r="F311" i="4"/>
  <c r="F302" i="4"/>
  <c r="F288" i="4"/>
  <c r="F275" i="4"/>
  <c r="F253" i="4"/>
  <c r="F249" i="4"/>
  <c r="F243" i="4"/>
  <c r="F237" i="4"/>
  <c r="F229" i="4"/>
  <c r="F487" i="4"/>
  <c r="F476" i="4"/>
  <c r="F468" i="4"/>
  <c r="F463" i="4"/>
  <c r="F459" i="4"/>
  <c r="F454" i="4"/>
  <c r="F448" i="4"/>
  <c r="F433" i="4"/>
  <c r="F415" i="4"/>
  <c r="F395" i="4"/>
  <c r="F390" i="4"/>
  <c r="F382" i="4"/>
  <c r="F371" i="4"/>
  <c r="F358" i="4"/>
  <c r="F352" i="4"/>
  <c r="F323" i="4"/>
  <c r="F316" i="4"/>
  <c r="F312" i="4"/>
  <c r="F307" i="4"/>
  <c r="F303" i="4"/>
  <c r="F295" i="4"/>
  <c r="F244" i="4"/>
  <c r="F238" i="4"/>
  <c r="F230" i="4"/>
  <c r="J514" i="4"/>
  <c r="J511" i="4"/>
  <c r="J509" i="4"/>
  <c r="J512" i="4"/>
  <c r="F416" i="4"/>
  <c r="F492" i="4"/>
  <c r="F494" i="4"/>
  <c r="J515" i="4"/>
  <c r="J516" i="4"/>
  <c r="F398" i="4"/>
  <c r="F434" i="4"/>
  <c r="F436" i="4"/>
  <c r="F369" i="4"/>
  <c r="F379" i="4"/>
  <c r="F400" i="4"/>
  <c r="F422" i="4"/>
  <c r="F483" i="4"/>
  <c r="F330" i="4"/>
  <c r="F350" i="4"/>
  <c r="F391" i="4"/>
  <c r="F407" i="4"/>
  <c r="F466" i="4"/>
  <c r="L233" i="4"/>
  <c r="L255" i="4"/>
  <c r="L260" i="4"/>
  <c r="L269" i="4"/>
  <c r="L276" i="4"/>
  <c r="L280" i="4"/>
  <c r="D285" i="4"/>
  <c r="D288" i="4"/>
  <c r="L289" i="4"/>
  <c r="L293" i="4"/>
  <c r="L298" i="4"/>
  <c r="D302" i="4"/>
  <c r="D311" i="4"/>
  <c r="D319" i="4"/>
  <c r="D322" i="4"/>
  <c r="L326" i="4"/>
  <c r="L330" i="4"/>
  <c r="D335" i="4"/>
  <c r="D339" i="4"/>
  <c r="L343" i="4"/>
  <c r="D347" i="4"/>
  <c r="D356" i="4"/>
  <c r="L361" i="4"/>
  <c r="D366" i="4"/>
  <c r="D370" i="4"/>
  <c r="L376" i="4"/>
  <c r="L380" i="4"/>
  <c r="D385" i="4"/>
  <c r="D389" i="4"/>
  <c r="D394" i="4"/>
  <c r="L401" i="4"/>
  <c r="D406" i="4"/>
  <c r="D410" i="4"/>
  <c r="D421" i="4"/>
  <c r="D426" i="4"/>
  <c r="L434" i="4"/>
  <c r="L441" i="4"/>
  <c r="D445" i="4"/>
  <c r="D473" i="4"/>
  <c r="D481" i="4"/>
  <c r="L492" i="4"/>
  <c r="L232" i="4"/>
  <c r="L246" i="4"/>
  <c r="L254" i="4"/>
  <c r="L259" i="4"/>
  <c r="L263" i="4"/>
  <c r="L268" i="4"/>
  <c r="L273" i="4"/>
  <c r="L279" i="4"/>
  <c r="D283" i="4"/>
  <c r="L286" i="4"/>
  <c r="D292" i="4"/>
  <c r="D297" i="4"/>
  <c r="D301" i="4"/>
  <c r="L305" i="4"/>
  <c r="D310" i="4"/>
  <c r="L314" i="4"/>
  <c r="L320" i="4"/>
  <c r="L325" i="4"/>
  <c r="D329" i="4"/>
  <c r="D334" i="4"/>
  <c r="D342" i="4"/>
  <c r="L350" i="4"/>
  <c r="D354" i="4"/>
  <c r="L356" i="4"/>
  <c r="D360" i="4"/>
  <c r="D365" i="4"/>
  <c r="D369" i="4"/>
  <c r="D373" i="4"/>
  <c r="D375" i="4"/>
  <c r="L379" i="4"/>
  <c r="D387" i="4"/>
  <c r="D393" i="4"/>
  <c r="D397" i="4"/>
  <c r="L400" i="4"/>
  <c r="L407" i="4"/>
  <c r="L413" i="4"/>
  <c r="L416" i="4"/>
  <c r="D432" i="4"/>
  <c r="D436" i="4"/>
  <c r="D443" i="4"/>
  <c r="L459" i="4"/>
  <c r="D461" i="4"/>
  <c r="L487" i="4"/>
  <c r="L230" i="4"/>
  <c r="L238" i="4"/>
  <c r="L244" i="4"/>
  <c r="D277" i="4"/>
  <c r="D281" i="4"/>
  <c r="D290" i="4"/>
  <c r="D294" i="4"/>
  <c r="L295" i="4"/>
  <c r="D299" i="4"/>
  <c r="L303" i="4"/>
  <c r="L307" i="4"/>
  <c r="L312" i="4"/>
  <c r="L316" i="4"/>
  <c r="L323" i="4"/>
  <c r="D327" i="4"/>
  <c r="D331" i="4"/>
  <c r="D336" i="4"/>
  <c r="D340" i="4"/>
  <c r="D344" i="4"/>
  <c r="L352" i="4"/>
  <c r="L358" i="4"/>
  <c r="D362" i="4"/>
  <c r="D367" i="4"/>
  <c r="L371" i="4"/>
  <c r="L373" i="4"/>
  <c r="D377" i="4"/>
  <c r="D381" i="4"/>
  <c r="L382" i="4"/>
  <c r="D386" i="4"/>
  <c r="L390" i="4"/>
  <c r="L395" i="4"/>
  <c r="D402" i="4"/>
  <c r="L406" i="4"/>
  <c r="D411" i="4"/>
  <c r="L415" i="4"/>
  <c r="L427" i="4"/>
  <c r="L430" i="4"/>
  <c r="D435" i="4"/>
  <c r="D442" i="4"/>
  <c r="L484" i="4"/>
  <c r="D491" i="4"/>
  <c r="F509" i="4"/>
  <c r="F511" i="4"/>
  <c r="L204" i="4"/>
  <c r="L208" i="4"/>
  <c r="L229" i="4"/>
  <c r="L237" i="4"/>
  <c r="L243" i="4"/>
  <c r="D247" i="4"/>
  <c r="L249" i="4"/>
  <c r="L253" i="4"/>
  <c r="D255" i="4"/>
  <c r="D260" i="4"/>
  <c r="D264" i="4"/>
  <c r="D269" i="4"/>
  <c r="D274" i="4"/>
  <c r="L275" i="4"/>
  <c r="D280" i="4"/>
  <c r="D287" i="4"/>
  <c r="L288" i="4"/>
  <c r="D293" i="4"/>
  <c r="L294" i="4"/>
  <c r="D298" i="4"/>
  <c r="L302" i="4"/>
  <c r="D306" i="4"/>
  <c r="L311" i="4"/>
  <c r="D315" i="4"/>
  <c r="D321" i="4"/>
  <c r="L322" i="4"/>
  <c r="D326" i="4"/>
  <c r="D330" i="4"/>
  <c r="D343" i="4"/>
  <c r="L347" i="4"/>
  <c r="D351" i="4"/>
  <c r="D357" i="4"/>
  <c r="D361" i="4"/>
  <c r="L370" i="4"/>
  <c r="D376" i="4"/>
  <c r="D380" i="4"/>
  <c r="L381" i="4"/>
  <c r="L389" i="4"/>
  <c r="L394" i="4"/>
  <c r="D398" i="4"/>
  <c r="D401" i="4"/>
  <c r="L402" i="4"/>
  <c r="D408" i="4"/>
  <c r="D414" i="4"/>
  <c r="D419" i="4"/>
  <c r="D423" i="4"/>
  <c r="L432" i="4"/>
  <c r="L436" i="4"/>
  <c r="L440" i="4"/>
  <c r="D451" i="4"/>
  <c r="D458" i="4"/>
  <c r="D460" i="4"/>
  <c r="N464" i="4"/>
  <c r="N466" i="4"/>
  <c r="D471" i="4"/>
  <c r="J472" i="4"/>
  <c r="N477" i="4"/>
  <c r="H482" i="4"/>
  <c r="N484" i="4"/>
  <c r="L486" i="4"/>
  <c r="D488" i="4"/>
  <c r="D499" i="4"/>
  <c r="D501" i="4" s="1"/>
  <c r="L414" i="4"/>
  <c r="L444" i="4"/>
  <c r="L472" i="4"/>
  <c r="O494" i="4"/>
  <c r="P32" i="4" s="1"/>
  <c r="Q501" i="4"/>
  <c r="N500" i="4"/>
  <c r="N501" i="4"/>
  <c r="N499" i="4"/>
  <c r="D523" i="4"/>
  <c r="D522" i="4"/>
  <c r="D521" i="4"/>
  <c r="P500" i="4"/>
  <c r="F500" i="4"/>
  <c r="F499" i="4"/>
  <c r="F501" i="4"/>
  <c r="R524" i="4"/>
  <c r="L521" i="4"/>
  <c r="L523" i="4"/>
  <c r="L524" i="4"/>
  <c r="L522" i="4"/>
  <c r="H509" i="4"/>
  <c r="H515" i="4"/>
  <c r="H514" i="4"/>
  <c r="H513" i="4"/>
  <c r="H512" i="4"/>
  <c r="P516" i="4"/>
  <c r="H516" i="4"/>
  <c r="H511" i="4"/>
  <c r="I524" i="4"/>
  <c r="J523" i="4" s="1"/>
  <c r="Q523" i="4"/>
  <c r="O523" i="4"/>
  <c r="O524" i="4" s="1"/>
  <c r="H510" i="4"/>
  <c r="H386" i="4"/>
  <c r="L419" i="4"/>
  <c r="L420" i="4"/>
  <c r="L421" i="4"/>
  <c r="L422" i="4"/>
  <c r="L423" i="4"/>
  <c r="D430" i="4"/>
  <c r="J439" i="4"/>
  <c r="J440" i="4"/>
  <c r="D447" i="4"/>
  <c r="D450" i="4"/>
  <c r="D457" i="4"/>
  <c r="H459" i="4"/>
  <c r="H460" i="4"/>
  <c r="L468" i="4"/>
  <c r="L469" i="4"/>
  <c r="L473" i="4"/>
  <c r="L478" i="4"/>
  <c r="J482" i="4"/>
  <c r="J483" i="4"/>
  <c r="H486" i="4"/>
  <c r="H487" i="4"/>
  <c r="L491" i="4"/>
  <c r="L500" i="4"/>
  <c r="L509" i="4"/>
  <c r="J510" i="4"/>
  <c r="F512" i="4"/>
  <c r="D513" i="4"/>
  <c r="H398" i="4"/>
  <c r="H406" i="4"/>
  <c r="H407" i="4"/>
  <c r="H408" i="4"/>
  <c r="H409" i="4"/>
  <c r="D415" i="4"/>
  <c r="D416" i="4"/>
  <c r="D417" i="4"/>
  <c r="D418" i="4"/>
  <c r="D428" i="4"/>
  <c r="H432" i="4"/>
  <c r="H433" i="4"/>
  <c r="H434" i="4"/>
  <c r="H435" i="4"/>
  <c r="H436" i="4"/>
  <c r="D454" i="4"/>
  <c r="D455" i="4"/>
  <c r="J459" i="4"/>
  <c r="J460" i="4"/>
  <c r="D462" i="4"/>
  <c r="D463" i="4"/>
  <c r="D464" i="4"/>
  <c r="D466" i="4"/>
  <c r="D467" i="4"/>
  <c r="H471" i="4"/>
  <c r="H472" i="4"/>
  <c r="D476" i="4"/>
  <c r="D477" i="4"/>
  <c r="L482" i="4"/>
  <c r="L483" i="4"/>
  <c r="D485" i="4"/>
  <c r="J486" i="4"/>
  <c r="J487" i="4"/>
  <c r="D489" i="4"/>
  <c r="N509" i="4"/>
  <c r="L510" i="4"/>
  <c r="F513" i="4"/>
  <c r="D514" i="4"/>
  <c r="Q516" i="4"/>
  <c r="H501" i="4"/>
  <c r="H454" i="4"/>
  <c r="H462" i="4"/>
  <c r="H463" i="4"/>
  <c r="H466" i="4"/>
  <c r="D474" i="4"/>
  <c r="H476" i="4"/>
  <c r="D492" i="4"/>
  <c r="D493" i="4"/>
  <c r="H494" i="4"/>
  <c r="H442" i="4"/>
  <c r="D456" i="4"/>
  <c r="D465" i="4"/>
  <c r="D468" i="4"/>
  <c r="D469" i="4"/>
  <c r="D470" i="4"/>
  <c r="D478" i="4"/>
  <c r="D479" i="4"/>
  <c r="D490" i="4"/>
  <c r="J501" i="4"/>
  <c r="D509" i="4"/>
  <c r="N512" i="4"/>
  <c r="L513" i="4"/>
  <c r="H521" i="4"/>
  <c r="H524" i="4"/>
  <c r="D427" i="4"/>
  <c r="D429" i="4"/>
  <c r="D439" i="4"/>
  <c r="D440" i="4"/>
  <c r="D441" i="4"/>
  <c r="D444" i="4"/>
  <c r="D446" i="4"/>
  <c r="H448" i="4"/>
  <c r="H451" i="4"/>
  <c r="L462" i="4"/>
  <c r="L463" i="4"/>
  <c r="L466" i="4"/>
  <c r="D482" i="4"/>
  <c r="D483" i="4"/>
  <c r="D510" i="4"/>
  <c r="L514" i="4"/>
  <c r="N514" i="4"/>
  <c r="H522" i="4"/>
  <c r="I88" i="3"/>
  <c r="J107" i="3"/>
  <c r="J106" i="3"/>
  <c r="J100" i="3"/>
  <c r="J101" i="3"/>
  <c r="J108" i="3"/>
  <c r="J109" i="3"/>
  <c r="J110" i="3"/>
  <c r="J96" i="3"/>
  <c r="J102" i="3"/>
  <c r="J111" i="3"/>
  <c r="J103" i="3"/>
  <c r="J104" i="3"/>
  <c r="J121" i="3"/>
  <c r="J118" i="3"/>
  <c r="J95" i="3"/>
  <c r="J120" i="3"/>
  <c r="J93" i="3"/>
  <c r="H34" i="2"/>
  <c r="L34" i="2"/>
  <c r="J34" i="2"/>
  <c r="H20" i="2"/>
  <c r="I16" i="2" s="1"/>
  <c r="N16" i="2"/>
  <c r="I17" i="2"/>
  <c r="J5" i="2"/>
  <c r="D34" i="2"/>
  <c r="J6" i="2"/>
  <c r="H38" i="2"/>
  <c r="J38" i="2"/>
  <c r="L38" i="2"/>
  <c r="D40" i="2"/>
  <c r="D37" i="2"/>
  <c r="L37" i="2"/>
  <c r="D38" i="2"/>
  <c r="D33" i="2"/>
  <c r="D7" i="2"/>
  <c r="H35" i="2"/>
  <c r="H33" i="2"/>
  <c r="J35" i="2"/>
  <c r="L5" i="2"/>
  <c r="J20" i="2"/>
  <c r="K13" i="2" s="1"/>
  <c r="J33" i="2"/>
  <c r="H36" i="2"/>
  <c r="H39" i="2"/>
  <c r="L20" i="2"/>
  <c r="M12" i="2" s="1"/>
  <c r="E19" i="2"/>
  <c r="L33" i="2"/>
  <c r="L36" i="2"/>
  <c r="J39" i="2"/>
  <c r="H6" i="2"/>
  <c r="H7" i="2" s="1"/>
  <c r="I13" i="2"/>
  <c r="L7" i="2"/>
  <c r="F34" i="2"/>
  <c r="L35" i="2"/>
  <c r="H37" i="2"/>
  <c r="D39" i="2"/>
  <c r="F40" i="2"/>
  <c r="F6" i="2"/>
  <c r="F7" i="2"/>
  <c r="D20" i="2"/>
  <c r="D36" i="2"/>
  <c r="J37" i="2"/>
  <c r="F39" i="2"/>
  <c r="D5" i="2"/>
  <c r="E15" i="2"/>
  <c r="F36" i="2"/>
  <c r="N12" i="2"/>
  <c r="E14" i="2"/>
  <c r="E18" i="2"/>
  <c r="F20" i="2"/>
  <c r="F33" i="2"/>
  <c r="M7" i="2"/>
  <c r="I15" i="2"/>
  <c r="I19" i="2"/>
  <c r="J36" i="2"/>
  <c r="F38" i="2"/>
  <c r="L39" i="2"/>
  <c r="F37" i="2"/>
  <c r="I14" i="2"/>
  <c r="I338" i="5" l="1"/>
  <c r="J411" i="5"/>
  <c r="J420" i="5"/>
  <c r="J196" i="5"/>
  <c r="I379" i="5"/>
  <c r="I237" i="5"/>
  <c r="I344" i="5"/>
  <c r="I393" i="5"/>
  <c r="I234" i="5"/>
  <c r="I250" i="5"/>
  <c r="I390" i="5"/>
  <c r="I254" i="5"/>
  <c r="I395" i="5"/>
  <c r="I301" i="5"/>
  <c r="I311" i="5"/>
  <c r="I372" i="5"/>
  <c r="I370" i="5"/>
  <c r="I324" i="5"/>
  <c r="I337" i="5"/>
  <c r="I213" i="5"/>
  <c r="I384" i="5"/>
  <c r="I295" i="5"/>
  <c r="I244" i="5"/>
  <c r="I265" i="5"/>
  <c r="J200" i="5"/>
  <c r="I259" i="5"/>
  <c r="I239" i="5"/>
  <c r="J201" i="5"/>
  <c r="I304" i="5"/>
  <c r="I392" i="5"/>
  <c r="I248" i="5"/>
  <c r="I333" i="5"/>
  <c r="I397" i="5"/>
  <c r="I251" i="5"/>
  <c r="I296" i="5"/>
  <c r="I283" i="5"/>
  <c r="I252" i="5"/>
  <c r="I371" i="5"/>
  <c r="I373" i="5"/>
  <c r="I243" i="5"/>
  <c r="I270" i="5"/>
  <c r="I292" i="5"/>
  <c r="I288" i="5"/>
  <c r="I386" i="5"/>
  <c r="I277" i="5"/>
  <c r="I266" i="5"/>
  <c r="I342" i="5"/>
  <c r="I369" i="5"/>
  <c r="I286" i="5"/>
  <c r="I240" i="5"/>
  <c r="I257" i="5"/>
  <c r="J197" i="5"/>
  <c r="I267" i="5"/>
  <c r="I287" i="5"/>
  <c r="I242" i="5"/>
  <c r="I253" i="5"/>
  <c r="I367" i="5"/>
  <c r="I306" i="5"/>
  <c r="I279" i="5"/>
  <c r="I276" i="5"/>
  <c r="I346" i="5"/>
  <c r="I255" i="5"/>
  <c r="I262" i="5"/>
  <c r="I246" i="5"/>
  <c r="I264" i="5"/>
  <c r="I236" i="5"/>
  <c r="I326" i="5"/>
  <c r="I284" i="5"/>
  <c r="I387" i="5"/>
  <c r="I282" i="5"/>
  <c r="I247" i="5"/>
  <c r="I238" i="5"/>
  <c r="I249" i="5"/>
  <c r="I385" i="5"/>
  <c r="I297" i="5"/>
  <c r="I275" i="5"/>
  <c r="I300" i="5"/>
  <c r="I235" i="5"/>
  <c r="I263" i="5"/>
  <c r="I310" i="5"/>
  <c r="K213" i="5"/>
  <c r="J12" i="5"/>
  <c r="I245" i="5"/>
  <c r="I258" i="5"/>
  <c r="I268" i="5"/>
  <c r="I389" i="5"/>
  <c r="I256" i="5"/>
  <c r="I358" i="5"/>
  <c r="I293" i="5"/>
  <c r="J202" i="5"/>
  <c r="I396" i="5"/>
  <c r="I299" i="5"/>
  <c r="I330" i="5"/>
  <c r="I383" i="5"/>
  <c r="E213" i="5"/>
  <c r="J198" i="5"/>
  <c r="I376" i="5"/>
  <c r="I271" i="5"/>
  <c r="I278" i="5"/>
  <c r="I241" i="5"/>
  <c r="I260" i="5"/>
  <c r="I375" i="5"/>
  <c r="I302" i="5"/>
  <c r="I388" i="5"/>
  <c r="I291" i="5"/>
  <c r="I290" i="5"/>
  <c r="G213" i="5"/>
  <c r="M213" i="5"/>
  <c r="P514" i="4"/>
  <c r="P510" i="4"/>
  <c r="P509" i="4"/>
  <c r="L516" i="4"/>
  <c r="P511" i="4"/>
  <c r="P187" i="4"/>
  <c r="P415" i="4"/>
  <c r="P140" i="4"/>
  <c r="P108" i="4"/>
  <c r="P270" i="4"/>
  <c r="P214" i="4"/>
  <c r="P261" i="4"/>
  <c r="P512" i="4"/>
  <c r="P515" i="4"/>
  <c r="P136" i="4"/>
  <c r="P416" i="4"/>
  <c r="P105" i="4"/>
  <c r="P180" i="4"/>
  <c r="P99" i="4"/>
  <c r="P166" i="4"/>
  <c r="P423" i="4"/>
  <c r="P420" i="4"/>
  <c r="P305" i="4"/>
  <c r="P83" i="4"/>
  <c r="P333" i="4"/>
  <c r="P111" i="4"/>
  <c r="P379" i="4"/>
  <c r="P376" i="4"/>
  <c r="P303" i="4"/>
  <c r="P115" i="4"/>
  <c r="P248" i="4"/>
  <c r="P216" i="4"/>
  <c r="P129" i="4"/>
  <c r="P255" i="4"/>
  <c r="P61" i="4"/>
  <c r="P126" i="4"/>
  <c r="P281" i="4"/>
  <c r="P334" i="4"/>
  <c r="P345" i="4"/>
  <c r="P288" i="4"/>
  <c r="P486" i="4"/>
  <c r="P171" i="4"/>
  <c r="P190" i="4"/>
  <c r="P95" i="4"/>
  <c r="P186" i="4"/>
  <c r="P45" i="4"/>
  <c r="P113" i="4"/>
  <c r="P271" i="4"/>
  <c r="P272" i="4"/>
  <c r="P182" i="4"/>
  <c r="P361" i="4"/>
  <c r="P466" i="4"/>
  <c r="P142" i="4"/>
  <c r="P185" i="4"/>
  <c r="P58" i="4"/>
  <c r="P178" i="4"/>
  <c r="P37" i="4"/>
  <c r="P19" i="4"/>
  <c r="P202" i="4"/>
  <c r="P169" i="4"/>
  <c r="P317" i="4"/>
  <c r="P421" i="4"/>
  <c r="P116" i="4"/>
  <c r="P172" i="4"/>
  <c r="P50" i="4"/>
  <c r="P131" i="4"/>
  <c r="P125" i="4"/>
  <c r="P56" i="4"/>
  <c r="P174" i="4"/>
  <c r="P439" i="4"/>
  <c r="P146" i="4"/>
  <c r="P205" i="4"/>
  <c r="P320" i="4"/>
  <c r="P412" i="4"/>
  <c r="P94" i="4"/>
  <c r="P96" i="4"/>
  <c r="P52" i="4"/>
  <c r="P70" i="4"/>
  <c r="P23" i="4"/>
  <c r="P138" i="4"/>
  <c r="P183" i="4"/>
  <c r="P286" i="4"/>
  <c r="P44" i="4"/>
  <c r="P181" i="4"/>
  <c r="P81" i="4"/>
  <c r="P347" i="4"/>
  <c r="P161" i="4"/>
  <c r="P417" i="4"/>
  <c r="N494" i="4"/>
  <c r="P316" i="4"/>
  <c r="P141" i="4"/>
  <c r="P267" i="4"/>
  <c r="P249" i="4"/>
  <c r="P57" i="4"/>
  <c r="P59" i="4"/>
  <c r="P106" i="4"/>
  <c r="P163" i="4"/>
  <c r="P62" i="4"/>
  <c r="P92" i="4"/>
  <c r="P20" i="4"/>
  <c r="P463" i="4"/>
  <c r="P123" i="4"/>
  <c r="P46" i="4"/>
  <c r="P87" i="4"/>
  <c r="P101" i="4"/>
  <c r="P30" i="4"/>
  <c r="P391" i="4"/>
  <c r="P109" i="4"/>
  <c r="P459" i="4"/>
  <c r="P110" i="4"/>
  <c r="P132" i="4"/>
  <c r="P38" i="4"/>
  <c r="P47" i="4"/>
  <c r="P93" i="4"/>
  <c r="P175" i="4"/>
  <c r="P148" i="4"/>
  <c r="P482" i="4"/>
  <c r="P184" i="4"/>
  <c r="P279" i="4"/>
  <c r="P103" i="4"/>
  <c r="P413" i="4"/>
  <c r="P293" i="4"/>
  <c r="P76" i="4"/>
  <c r="P69" i="4"/>
  <c r="P168" i="4"/>
  <c r="D516" i="4"/>
  <c r="P524" i="4"/>
  <c r="P522" i="4"/>
  <c r="P521" i="4"/>
  <c r="P472" i="4"/>
  <c r="P471" i="4"/>
  <c r="P436" i="4"/>
  <c r="P435" i="4"/>
  <c r="P434" i="4"/>
  <c r="P433" i="4"/>
  <c r="P432" i="4"/>
  <c r="P409" i="4"/>
  <c r="P408" i="4"/>
  <c r="P407" i="4"/>
  <c r="P406" i="4"/>
  <c r="P398" i="4"/>
  <c r="P350" i="4"/>
  <c r="P307" i="4"/>
  <c r="P209" i="4"/>
  <c r="P208" i="4"/>
  <c r="P492" i="4"/>
  <c r="P451" i="4"/>
  <c r="P448" i="4"/>
  <c r="P371" i="4"/>
  <c r="P370" i="4"/>
  <c r="P369" i="4"/>
  <c r="P368" i="4"/>
  <c r="P367" i="4"/>
  <c r="P358" i="4"/>
  <c r="P343" i="4"/>
  <c r="P314" i="4"/>
  <c r="P313" i="4"/>
  <c r="P312" i="4"/>
  <c r="P311" i="4"/>
  <c r="P310" i="4"/>
  <c r="P309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442" i="4"/>
  <c r="P401" i="4"/>
  <c r="P400" i="4"/>
  <c r="P352" i="4"/>
  <c r="P337" i="4"/>
  <c r="P328" i="4"/>
  <c r="P327" i="4"/>
  <c r="P326" i="4"/>
  <c r="P325" i="4"/>
  <c r="P324" i="4"/>
  <c r="P323" i="4"/>
  <c r="P322" i="4"/>
  <c r="P195" i="4"/>
  <c r="P194" i="4"/>
  <c r="P193" i="4"/>
  <c r="P192" i="4"/>
  <c r="P212" i="4"/>
  <c r="P211" i="4"/>
  <c r="P246" i="4"/>
  <c r="P245" i="4"/>
  <c r="P244" i="4"/>
  <c r="P243" i="4"/>
  <c r="P242" i="4"/>
  <c r="P241" i="4"/>
  <c r="P295" i="4"/>
  <c r="P253" i="4"/>
  <c r="P252" i="4"/>
  <c r="P251" i="4"/>
  <c r="P222" i="4"/>
  <c r="P221" i="4"/>
  <c r="P220" i="4"/>
  <c r="P219" i="4"/>
  <c r="P218" i="4"/>
  <c r="P365" i="4"/>
  <c r="P364" i="4"/>
  <c r="L494" i="4"/>
  <c r="P383" i="4"/>
  <c r="P382" i="4"/>
  <c r="P341" i="4"/>
  <c r="P340" i="4"/>
  <c r="P155" i="4"/>
  <c r="P154" i="4"/>
  <c r="P153" i="4"/>
  <c r="P152" i="4"/>
  <c r="P151" i="4"/>
  <c r="P150" i="4"/>
  <c r="P21" i="4"/>
  <c r="P29" i="4"/>
  <c r="P25" i="4"/>
  <c r="P40" i="4"/>
  <c r="P127" i="4"/>
  <c r="P39" i="4"/>
  <c r="P100" i="4"/>
  <c r="P176" i="4"/>
  <c r="P54" i="4"/>
  <c r="P133" i="4"/>
  <c r="P53" i="4"/>
  <c r="P124" i="4"/>
  <c r="P60" i="4"/>
  <c r="P118" i="4"/>
  <c r="P191" i="4"/>
  <c r="P75" i="4"/>
  <c r="P422" i="4"/>
  <c r="P42" i="4"/>
  <c r="P121" i="4"/>
  <c r="P73" i="4"/>
  <c r="P199" i="4"/>
  <c r="P330" i="4"/>
  <c r="P158" i="4"/>
  <c r="P278" i="4"/>
  <c r="P304" i="4"/>
  <c r="P164" i="4"/>
  <c r="P377" i="4"/>
  <c r="P302" i="4"/>
  <c r="P112" i="4"/>
  <c r="P257" i="4"/>
  <c r="P419" i="4"/>
  <c r="P179" i="4"/>
  <c r="P290" i="4"/>
  <c r="P24" i="4"/>
  <c r="P48" i="4"/>
  <c r="P28" i="4"/>
  <c r="P31" i="4"/>
  <c r="P64" i="4"/>
  <c r="P63" i="4"/>
  <c r="P134" i="4"/>
  <c r="P258" i="4"/>
  <c r="P78" i="4"/>
  <c r="P77" i="4"/>
  <c r="P84" i="4"/>
  <c r="P144" i="4"/>
  <c r="P260" i="4"/>
  <c r="P35" i="4"/>
  <c r="P104" i="4"/>
  <c r="P476" i="4"/>
  <c r="P66" i="4"/>
  <c r="P33" i="4"/>
  <c r="P102" i="4"/>
  <c r="P143" i="4"/>
  <c r="P263" i="4"/>
  <c r="P454" i="4"/>
  <c r="P189" i="4"/>
  <c r="P390" i="4"/>
  <c r="P157" i="4"/>
  <c r="P389" i="4"/>
  <c r="P204" i="4"/>
  <c r="P462" i="4"/>
  <c r="P380" i="4"/>
  <c r="P162" i="4"/>
  <c r="P291" i="4"/>
  <c r="P469" i="4"/>
  <c r="P119" i="4"/>
  <c r="P201" i="4"/>
  <c r="P478" i="4"/>
  <c r="P72" i="4"/>
  <c r="P71" i="4"/>
  <c r="P139" i="4"/>
  <c r="P86" i="4"/>
  <c r="P85" i="4"/>
  <c r="P89" i="4"/>
  <c r="P160" i="4"/>
  <c r="P269" i="4"/>
  <c r="P43" i="4"/>
  <c r="P122" i="4"/>
  <c r="P487" i="4"/>
  <c r="P74" i="4"/>
  <c r="P41" i="4"/>
  <c r="P128" i="4"/>
  <c r="P159" i="4"/>
  <c r="P268" i="4"/>
  <c r="P468" i="4"/>
  <c r="P206" i="4"/>
  <c r="P395" i="4"/>
  <c r="P170" i="4"/>
  <c r="P394" i="4"/>
  <c r="P275" i="4"/>
  <c r="P386" i="4"/>
  <c r="P167" i="4"/>
  <c r="P301" i="4"/>
  <c r="P501" i="4"/>
  <c r="P145" i="4"/>
  <c r="P256" i="4"/>
  <c r="P483" i="4"/>
  <c r="P22" i="4"/>
  <c r="P27" i="4"/>
  <c r="P80" i="4"/>
  <c r="P79" i="4"/>
  <c r="P147" i="4"/>
  <c r="P91" i="4"/>
  <c r="P90" i="4"/>
  <c r="P36" i="4"/>
  <c r="P97" i="4"/>
  <c r="P173" i="4"/>
  <c r="P280" i="4"/>
  <c r="P51" i="4"/>
  <c r="P130" i="4"/>
  <c r="P82" i="4"/>
  <c r="P49" i="4"/>
  <c r="D494" i="4"/>
  <c r="P197" i="4"/>
  <c r="P282" i="4"/>
  <c r="P460" i="4"/>
  <c r="P393" i="4"/>
  <c r="P114" i="4"/>
  <c r="P440" i="4"/>
  <c r="P215" i="4"/>
  <c r="P298" i="4"/>
  <c r="P117" i="4"/>
  <c r="P65" i="4"/>
  <c r="P34" i="4"/>
  <c r="P67" i="4"/>
  <c r="P200" i="4"/>
  <c r="P68" i="4"/>
  <c r="P98" i="4"/>
  <c r="P203" i="4"/>
  <c r="P55" i="4"/>
  <c r="P135" i="4"/>
  <c r="P26" i="4"/>
  <c r="J524" i="4"/>
  <c r="J521" i="4"/>
  <c r="J522" i="4"/>
  <c r="Q524" i="4"/>
  <c r="D524" i="4"/>
  <c r="P523" i="4"/>
  <c r="J97" i="3"/>
  <c r="J112" i="3"/>
  <c r="J122" i="3"/>
  <c r="I20" i="2"/>
  <c r="M20" i="2"/>
  <c r="I12" i="2"/>
  <c r="M18" i="2"/>
  <c r="M13" i="2"/>
  <c r="M16" i="2"/>
  <c r="K17" i="2"/>
  <c r="K20" i="2"/>
  <c r="N20" i="2"/>
  <c r="K15" i="2"/>
  <c r="K19" i="2"/>
  <c r="K16" i="2"/>
  <c r="K14" i="2"/>
  <c r="K12" i="2"/>
  <c r="M14" i="2"/>
  <c r="M15" i="2"/>
  <c r="K18" i="2"/>
  <c r="M17" i="2"/>
  <c r="M19" i="2"/>
  <c r="G17" i="2"/>
  <c r="G13" i="2"/>
  <c r="G20" i="2"/>
  <c r="G18" i="2"/>
  <c r="G14" i="2"/>
  <c r="G19" i="2"/>
  <c r="G15" i="2"/>
  <c r="G12" i="2"/>
  <c r="G16" i="2"/>
  <c r="E20" i="2"/>
  <c r="E16" i="2"/>
  <c r="E12" i="2"/>
  <c r="J203" i="5" l="1"/>
  <c r="I399" i="5"/>
</calcChain>
</file>

<file path=xl/sharedStrings.xml><?xml version="1.0" encoding="utf-8"?>
<sst xmlns="http://schemas.openxmlformats.org/spreadsheetml/2006/main" count="1251" uniqueCount="850">
  <si>
    <t>6.1. PRODUCTORES DE ESPECTÁCULOS PÚBLICOS DE LAS ARTES ESCÉNICAS</t>
  </si>
  <si>
    <t>TIPO DE PRODUCTOR</t>
  </si>
  <si>
    <t>% participación 2018</t>
  </si>
  <si>
    <t>% participación 2019</t>
  </si>
  <si>
    <t>% participación 2020</t>
  </si>
  <si>
    <t>% participación 2021</t>
  </si>
  <si>
    <t>% participación 2022</t>
  </si>
  <si>
    <t>Variación</t>
  </si>
  <si>
    <t>OCASIONAL</t>
  </si>
  <si>
    <t>PERMANENTE</t>
  </si>
  <si>
    <t>TOTAL</t>
  </si>
  <si>
    <t>6.1.3. REGISTRO POR TIPO DE PERSONA</t>
  </si>
  <si>
    <t>Tipo de productor</t>
  </si>
  <si>
    <t>Tipo de Persona</t>
  </si>
  <si>
    <t>Persona Jurídica Privada</t>
  </si>
  <si>
    <t>Persona Jurídica Pública</t>
  </si>
  <si>
    <t>Persona Natural</t>
  </si>
  <si>
    <t>MUNICIPIO</t>
  </si>
  <si>
    <t>Medellín</t>
  </si>
  <si>
    <t>Cali</t>
  </si>
  <si>
    <t>6.1.6 REGISTRO DE PRODUCTOR POR TIPO DE ESPECTÁCULO AL QUE SE DEDICA EL PRODUCTOR</t>
  </si>
  <si>
    <t xml:space="preserve">TIPO DE ESPECTÁCULO </t>
  </si>
  <si>
    <t>% DE PARTICIPACIÓN 2018</t>
  </si>
  <si>
    <t>% DE PARTICIPACIÓN 2019</t>
  </si>
  <si>
    <t>% DE PARTICIPACIÓN 2020</t>
  </si>
  <si>
    <t>% DE PARTICIPACIÓN 2021</t>
  </si>
  <si>
    <t>% DE PARTICIPACIÓN 2022</t>
  </si>
  <si>
    <t>MÚSICA</t>
  </si>
  <si>
    <t>TEATRO</t>
  </si>
  <si>
    <t>DANZA</t>
  </si>
  <si>
    <t xml:space="preserve">CIRCO SIN ANIMALES </t>
  </si>
  <si>
    <t xml:space="preserve">MAGIA </t>
  </si>
  <si>
    <t>DOS O MÁS ARTES ESCÉNICAS</t>
  </si>
  <si>
    <t>NO INFORMA</t>
  </si>
  <si>
    <t>6.3 ESCENARIOS REGISTRADOS EN EL PULEP</t>
  </si>
  <si>
    <t>Municipio</t>
  </si>
  <si>
    <t>% participación</t>
  </si>
  <si>
    <t>Bogotá</t>
  </si>
  <si>
    <t>Girardot</t>
  </si>
  <si>
    <t>Total general</t>
  </si>
  <si>
    <t>6.3.2  ESCENARIO SEGÚN LA NATURALEZA DEL INMUEBLE</t>
  </si>
  <si>
    <t>Naturaleza del Inmueble</t>
  </si>
  <si>
    <t>Privado</t>
  </si>
  <si>
    <t>Público</t>
  </si>
  <si>
    <t>Mixto</t>
  </si>
  <si>
    <t>Otro</t>
  </si>
  <si>
    <t>Tipo escenario</t>
  </si>
  <si>
    <t>% Participación</t>
  </si>
  <si>
    <t>Teatro</t>
  </si>
  <si>
    <t>Bar o Discoteca</t>
  </si>
  <si>
    <t>Escenario Deportivo</t>
  </si>
  <si>
    <t>Auditorio</t>
  </si>
  <si>
    <t>Espacio Público</t>
  </si>
  <si>
    <t>Espacio no convencional</t>
  </si>
  <si>
    <t>Sala</t>
  </si>
  <si>
    <t>Casa de Cultura</t>
  </si>
  <si>
    <t>Parque</t>
  </si>
  <si>
    <t>Biblioteca</t>
  </si>
  <si>
    <t>Carpa</t>
  </si>
  <si>
    <t>6.3.4. ESCENARIOS POR TIPO DE TITULARIDAD</t>
  </si>
  <si>
    <t>Titularidad</t>
  </si>
  <si>
    <t>Arriendo</t>
  </si>
  <si>
    <t>Propietario</t>
  </si>
  <si>
    <t>Comodato</t>
  </si>
  <si>
    <t>MIUNICIPIO</t>
  </si>
  <si>
    <t>Aguachica</t>
  </si>
  <si>
    <t>Apartadó</t>
  </si>
  <si>
    <t>Armenia</t>
  </si>
  <si>
    <t>Barrancabermeja</t>
  </si>
  <si>
    <t>Barranquilla</t>
  </si>
  <si>
    <t>Bello</t>
  </si>
  <si>
    <t>Bucaramanga</t>
  </si>
  <si>
    <t>Buenaventura</t>
  </si>
  <si>
    <t>Cajicá</t>
  </si>
  <si>
    <t>Caldas</t>
  </si>
  <si>
    <t>Cartagena</t>
  </si>
  <si>
    <t>Chaparral</t>
  </si>
  <si>
    <t>Chía</t>
  </si>
  <si>
    <t>Chinchiná</t>
  </si>
  <si>
    <t>Chiquinquirá</t>
  </si>
  <si>
    <t>Copacabana</t>
  </si>
  <si>
    <t>Cúcuta</t>
  </si>
  <si>
    <t>Dosquebradas</t>
  </si>
  <si>
    <t>Duitama</t>
  </si>
  <si>
    <t>El Colegio</t>
  </si>
  <si>
    <t>El Doncello</t>
  </si>
  <si>
    <t>El encanto</t>
  </si>
  <si>
    <t>Envigado</t>
  </si>
  <si>
    <t>Espinal</t>
  </si>
  <si>
    <t>Florencia</t>
  </si>
  <si>
    <t>Florida</t>
  </si>
  <si>
    <t>Floridablanca</t>
  </si>
  <si>
    <t>Galapa</t>
  </si>
  <si>
    <t>Honda</t>
  </si>
  <si>
    <t>Ibagué</t>
  </si>
  <si>
    <t>Ipiales</t>
  </si>
  <si>
    <t>Itagui</t>
  </si>
  <si>
    <t>Jamundí</t>
  </si>
  <si>
    <t>Jardín</t>
  </si>
  <si>
    <t>La Ceja</t>
  </si>
  <si>
    <t>La Tebaida</t>
  </si>
  <si>
    <t>La Unión</t>
  </si>
  <si>
    <t>Leticia</t>
  </si>
  <si>
    <t>Madrid</t>
  </si>
  <si>
    <t>Manizales</t>
  </si>
  <si>
    <t>Marinilla</t>
  </si>
  <si>
    <t>Mariquita</t>
  </si>
  <si>
    <t>Miranda</t>
  </si>
  <si>
    <t>Montería</t>
  </si>
  <si>
    <t>Neiva</t>
  </si>
  <si>
    <t>Ocaña</t>
  </si>
  <si>
    <t>Pacho</t>
  </si>
  <si>
    <t>Palmira</t>
  </si>
  <si>
    <t>Pamplona</t>
  </si>
  <si>
    <t>Pasto</t>
  </si>
  <si>
    <t>Pereira</t>
  </si>
  <si>
    <t>Piedecuesta</t>
  </si>
  <si>
    <t>Pinchote</t>
  </si>
  <si>
    <t>Pitalito</t>
  </si>
  <si>
    <t>Popayán</t>
  </si>
  <si>
    <t>Puerto Colombia</t>
  </si>
  <si>
    <t>Quibdó</t>
  </si>
  <si>
    <t>Quimbaya</t>
  </si>
  <si>
    <t>Riohacha</t>
  </si>
  <si>
    <t>Rivera</t>
  </si>
  <si>
    <t>Salento</t>
  </si>
  <si>
    <t>San Andrés</t>
  </si>
  <si>
    <t>San Gil</t>
  </si>
  <si>
    <t>Santa Bárbara</t>
  </si>
  <si>
    <t>Santa Marta</t>
  </si>
  <si>
    <t>Santafé de Antioquia</t>
  </si>
  <si>
    <t>Sincelejo</t>
  </si>
  <si>
    <t>Soacha</t>
  </si>
  <si>
    <t>Sogamoso</t>
  </si>
  <si>
    <t>Soledad</t>
  </si>
  <si>
    <t>Tenjo</t>
  </si>
  <si>
    <t>Tuluá</t>
  </si>
  <si>
    <t>Tunja</t>
  </si>
  <si>
    <t>Valledupar</t>
  </si>
  <si>
    <t>Villa de Leyva</t>
  </si>
  <si>
    <t>Villa Rica</t>
  </si>
  <si>
    <t>Villanueva</t>
  </si>
  <si>
    <t>Villavicencio</t>
  </si>
  <si>
    <t>Yopal</t>
  </si>
  <si>
    <t>Yumbo</t>
  </si>
  <si>
    <t>6.4 REGISTRO DE EVENTOS EN EL PULEP</t>
  </si>
  <si>
    <t>6.4.1. EVENTOS REGISTRADOS POR AÑO</t>
  </si>
  <si>
    <t>Año</t>
  </si>
  <si>
    <t>Eventos registrados</t>
  </si>
  <si>
    <t>Variaciòn</t>
  </si>
  <si>
    <t>Total</t>
  </si>
  <si>
    <t>Mes</t>
  </si>
  <si>
    <t>% del 2017</t>
  </si>
  <si>
    <t>% del 2018</t>
  </si>
  <si>
    <t>% del 2019</t>
  </si>
  <si>
    <t>% del 2020</t>
  </si>
  <si>
    <t>% del 2021</t>
  </si>
  <si>
    <t>% del 2022</t>
  </si>
  <si>
    <t>% total</t>
  </si>
  <si>
    <t>Variación 2021/22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</si>
  <si>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</si>
  <si>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</si>
  <si>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</si>
  <si>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</si>
  <si>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</si>
  <si>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</si>
  <si>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</si>
  <si>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</si>
  <si>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</si>
  <si>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</si>
  <si>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</si>
  <si>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</si>
  <si>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6.4.3. EVENTOS REGISTRADOS POR AÑO Y POR MUNICIPIO</t>
  </si>
  <si>
    <t>El Carmen de Viboral</t>
  </si>
  <si>
    <t>Los Patios</t>
  </si>
  <si>
    <t>Circasia</t>
  </si>
  <si>
    <t>Rionegro</t>
  </si>
  <si>
    <t>Jericó</t>
  </si>
  <si>
    <t>Girón</t>
  </si>
  <si>
    <t>Supía</t>
  </si>
  <si>
    <t>Santo Tomás</t>
  </si>
  <si>
    <t>Cartago</t>
  </si>
  <si>
    <t>Sevilla</t>
  </si>
  <si>
    <t>Guadalajara de Buga</t>
  </si>
  <si>
    <t>Paipa</t>
  </si>
  <si>
    <t>Yolombó</t>
  </si>
  <si>
    <t>Candelaria</t>
  </si>
  <si>
    <t>Villa del Rosario</t>
  </si>
  <si>
    <t>Calarca</t>
  </si>
  <si>
    <t>Guarne</t>
  </si>
  <si>
    <t>San Pedro</t>
  </si>
  <si>
    <t>El Cerrito</t>
  </si>
  <si>
    <t>Nobsa</t>
  </si>
  <si>
    <t>Sopó</t>
  </si>
  <si>
    <t>Villamaría</t>
  </si>
  <si>
    <t>Zipaquirá</t>
  </si>
  <si>
    <t>Pailitas</t>
  </si>
  <si>
    <t>Santander de Quilichao</t>
  </si>
  <si>
    <t>Sonson</t>
  </si>
  <si>
    <t>Baranoa</t>
  </si>
  <si>
    <t>Granada</t>
  </si>
  <si>
    <t>Líbano</t>
  </si>
  <si>
    <t>Cota</t>
  </si>
  <si>
    <t>Arauca</t>
  </si>
  <si>
    <t>Filandia</t>
  </si>
  <si>
    <t>Roldanillo</t>
  </si>
  <si>
    <t>Santa Rosa de Viterbo</t>
  </si>
  <si>
    <t>Bochalema</t>
  </si>
  <si>
    <t>Melgar</t>
  </si>
  <si>
    <t>Barbosa</t>
  </si>
  <si>
    <t>La Plata</t>
  </si>
  <si>
    <t>La Calera</t>
  </si>
  <si>
    <t>La Estrella</t>
  </si>
  <si>
    <t>La Dorada</t>
  </si>
  <si>
    <t>Tocancipá</t>
  </si>
  <si>
    <t>Jenesano</t>
  </si>
  <si>
    <t>Mosquera</t>
  </si>
  <si>
    <t>Nariño</t>
  </si>
  <si>
    <t>Villeta</t>
  </si>
  <si>
    <t>Facatativá</t>
  </si>
  <si>
    <t>Moniquirá</t>
  </si>
  <si>
    <t>Montenegro</t>
  </si>
  <si>
    <t>Palmar de Varela</t>
  </si>
  <si>
    <t>Riosucio</t>
  </si>
  <si>
    <t>Sabaneta</t>
  </si>
  <si>
    <t>Agrado</t>
  </si>
  <si>
    <t>Aguadas</t>
  </si>
  <si>
    <t>Boavita</t>
  </si>
  <si>
    <t>Boyacá</t>
  </si>
  <si>
    <t>Juan de Acosta</t>
  </si>
  <si>
    <t>La Virginia</t>
  </si>
  <si>
    <t>Pensilvania</t>
  </si>
  <si>
    <t>Pijao</t>
  </si>
  <si>
    <t>Pueblorrico</t>
  </si>
  <si>
    <t>Samacá</t>
  </si>
  <si>
    <t>Ciudad Bolívar</t>
  </si>
  <si>
    <t>El Carmen de Bolívar</t>
  </si>
  <si>
    <t>El Playón</t>
  </si>
  <si>
    <t>Fusagasugá</t>
  </si>
  <si>
    <t>Guatape</t>
  </si>
  <si>
    <t>Planeta Rica</t>
  </si>
  <si>
    <t>Silvia</t>
  </si>
  <si>
    <t>Sotara</t>
  </si>
  <si>
    <t>Tabio</t>
  </si>
  <si>
    <t>Calima</t>
  </si>
  <si>
    <t>Caucasia</t>
  </si>
  <si>
    <t>Córdoba</t>
  </si>
  <si>
    <t>El Santuario</t>
  </si>
  <si>
    <t>Fresno</t>
  </si>
  <si>
    <t>Funza</t>
  </si>
  <si>
    <t>Gachantivá</t>
  </si>
  <si>
    <t>Garzón</t>
  </si>
  <si>
    <t>Guacarí</t>
  </si>
  <si>
    <t>Lebríja</t>
  </si>
  <si>
    <t>Puerto Boyacá</t>
  </si>
  <si>
    <t>Ricaurte</t>
  </si>
  <si>
    <t>Titiribí</t>
  </si>
  <si>
    <t>Turbo</t>
  </si>
  <si>
    <t>Villa de San Diego de Ubate</t>
  </si>
  <si>
    <t>Bugalagrande</t>
  </si>
  <si>
    <t>Chinú</t>
  </si>
  <si>
    <t>Dibulla</t>
  </si>
  <si>
    <t>Isnos</t>
  </si>
  <si>
    <t>Maicao</t>
  </si>
  <si>
    <t>Marquetalia</t>
  </si>
  <si>
    <t>Miraflores</t>
  </si>
  <si>
    <t>Salamina</t>
  </si>
  <si>
    <t>San Martín</t>
  </si>
  <si>
    <t>Santa Rosa de Cabal</t>
  </si>
  <si>
    <t>Santiago</t>
  </si>
  <si>
    <t>Socorro</t>
  </si>
  <si>
    <t>Tesalia</t>
  </si>
  <si>
    <t>Ventaquemada</t>
  </si>
  <si>
    <t>Acacías</t>
  </si>
  <si>
    <t>Albania</t>
  </si>
  <si>
    <t>Barichara</t>
  </si>
  <si>
    <t>Buenavista</t>
  </si>
  <si>
    <t>Carmen de Apicalá</t>
  </si>
  <si>
    <t>Chinácota</t>
  </si>
  <si>
    <t>Génova</t>
  </si>
  <si>
    <t>Ginebra</t>
  </si>
  <si>
    <t>La Mesa</t>
  </si>
  <si>
    <t>Málaga</t>
  </si>
  <si>
    <t>Marmato</t>
  </si>
  <si>
    <t>Mocoa</t>
  </si>
  <si>
    <t>Necoclí</t>
  </si>
  <si>
    <t>Neira</t>
  </si>
  <si>
    <t>Nilo</t>
  </si>
  <si>
    <t>Paicol</t>
  </si>
  <si>
    <t>Purificación</t>
  </si>
  <si>
    <t>Restrepo</t>
  </si>
  <si>
    <t>San José del Guaviare</t>
  </si>
  <si>
    <t>San Pedro de Uraba</t>
  </si>
  <si>
    <t>Santa Rosa del Sur</t>
  </si>
  <si>
    <t>Tame</t>
  </si>
  <si>
    <t>Tarso</t>
  </si>
  <si>
    <t>Urrao</t>
  </si>
  <si>
    <t>Villavieja</t>
  </si>
  <si>
    <t>Zarzal</t>
  </si>
  <si>
    <t>Anserma</t>
  </si>
  <si>
    <t>Armero</t>
  </si>
  <si>
    <t>Belén de Los Andaquies</t>
  </si>
  <si>
    <t>Ciénaga</t>
  </si>
  <si>
    <t>Colón</t>
  </si>
  <si>
    <t>Convención</t>
  </si>
  <si>
    <t>Entrerrios</t>
  </si>
  <si>
    <t>Girardota</t>
  </si>
  <si>
    <t>Guadalupe</t>
  </si>
  <si>
    <t>Guamo</t>
  </si>
  <si>
    <t>La Pintada</t>
  </si>
  <si>
    <t>La Victoria</t>
  </si>
  <si>
    <t>Los Palmitos</t>
  </si>
  <si>
    <t>Los Santos</t>
  </si>
  <si>
    <t>Manzanares</t>
  </si>
  <si>
    <t>Marsella</t>
  </si>
  <si>
    <t>Palermo</t>
  </si>
  <si>
    <t>Paz de Ariporo</t>
  </si>
  <si>
    <t>Paz de Río</t>
  </si>
  <si>
    <t>Piojó</t>
  </si>
  <si>
    <t>Puerto Gaitán</t>
  </si>
  <si>
    <t>Retiro</t>
  </si>
  <si>
    <t>Saladoblanco</t>
  </si>
  <si>
    <t>San Jerónimo</t>
  </si>
  <si>
    <t>Saravena</t>
  </si>
  <si>
    <t>Sasaima</t>
  </si>
  <si>
    <t>Sibundoy</t>
  </si>
  <si>
    <t>Subachoque</t>
  </si>
  <si>
    <t>Támesis</t>
  </si>
  <si>
    <t>Tumaco</t>
  </si>
  <si>
    <t>Valencia</t>
  </si>
  <si>
    <t>Yaguará</t>
  </si>
  <si>
    <t>Aguazul</t>
  </si>
  <si>
    <t>Aipe</t>
  </si>
  <si>
    <t>Algeciras</t>
  </si>
  <si>
    <t>Altamira</t>
  </si>
  <si>
    <t>Alvarado</t>
  </si>
  <si>
    <t>Amalfi</t>
  </si>
  <si>
    <t>Andalucía</t>
  </si>
  <si>
    <t>Aranzazu</t>
  </si>
  <si>
    <t>Arboletes</t>
  </si>
  <si>
    <t>Arjona</t>
  </si>
  <si>
    <t>Cachipay</t>
  </si>
  <si>
    <t>Caicedonia</t>
  </si>
  <si>
    <t>Cantagallo</t>
  </si>
  <si>
    <t>Ciénaga de Oro</t>
  </si>
  <si>
    <t>Coloso</t>
  </si>
  <si>
    <t>Don Matías</t>
  </si>
  <si>
    <t>Durania</t>
  </si>
  <si>
    <t>El Guacamayo</t>
  </si>
  <si>
    <t>El Zulia</t>
  </si>
  <si>
    <t>Fonseca</t>
  </si>
  <si>
    <t>Fundación</t>
  </si>
  <si>
    <t>Guaduas</t>
  </si>
  <si>
    <t>Guateque</t>
  </si>
  <si>
    <t>Herveo</t>
  </si>
  <si>
    <t>Inzá</t>
  </si>
  <si>
    <t>La Argentina</t>
  </si>
  <si>
    <t>La Uvita</t>
  </si>
  <si>
    <t>La Vega</t>
  </si>
  <si>
    <t>Mistrató</t>
  </si>
  <si>
    <t>Mompós</t>
  </si>
  <si>
    <t>Muzo</t>
  </si>
  <si>
    <t>Nemocón</t>
  </si>
  <si>
    <t>Nimaima</t>
  </si>
  <si>
    <t>Pajarito</t>
  </si>
  <si>
    <t>Pamplonita</t>
  </si>
  <si>
    <t>Panqueba</t>
  </si>
  <si>
    <t>Piendamó</t>
  </si>
  <si>
    <t>Ponedera</t>
  </si>
  <si>
    <t>Pueblo Rico</t>
  </si>
  <si>
    <t>Puerto Asís</t>
  </si>
  <si>
    <t>Puerto Berrío</t>
  </si>
  <si>
    <t>Risaralda</t>
  </si>
  <si>
    <t>Rovira</t>
  </si>
  <si>
    <t>Saldaña</t>
  </si>
  <si>
    <t>Samaná</t>
  </si>
  <si>
    <t>San Jacinto</t>
  </si>
  <si>
    <t>San José de Miranda</t>
  </si>
  <si>
    <t>San Juan Nepomuceno</t>
  </si>
  <si>
    <t>San Vicente del Caguán</t>
  </si>
  <si>
    <t>Santa Rosa de Osos</t>
  </si>
  <si>
    <t>Santa Sofía</t>
  </si>
  <si>
    <t>Sibaté</t>
  </si>
  <si>
    <t>Silvania</t>
  </si>
  <si>
    <t>Soatá</t>
  </si>
  <si>
    <t>Sopetrán</t>
  </si>
  <si>
    <t>Suárez</t>
  </si>
  <si>
    <t>Tadó</t>
  </si>
  <si>
    <t>Toca</t>
  </si>
  <si>
    <t>Tuta</t>
  </si>
  <si>
    <t>Uribia</t>
  </si>
  <si>
    <t>Usiacurí</t>
  </si>
  <si>
    <t>Vijes</t>
  </si>
  <si>
    <t>Villagarzón</t>
  </si>
  <si>
    <t>Yarumal</t>
  </si>
  <si>
    <t>Yotoco</t>
  </si>
  <si>
    <t>Abrego</t>
  </si>
  <si>
    <t>Agustín Codazzi</t>
  </si>
  <si>
    <t>Alejandría</t>
  </si>
  <si>
    <t>Amagá</t>
  </si>
  <si>
    <t>Anolaima</t>
  </si>
  <si>
    <t>Aracataca</t>
  </si>
  <si>
    <t>Aratoca</t>
  </si>
  <si>
    <t>Arbeláez</t>
  </si>
  <si>
    <t>Ayapel</t>
  </si>
  <si>
    <t>Belalcázar</t>
  </si>
  <si>
    <t>Belén de Umbría</t>
  </si>
  <si>
    <t>Belmira</t>
  </si>
  <si>
    <t>Berbeo</t>
  </si>
  <si>
    <t>Bojacá</t>
  </si>
  <si>
    <t>Bosconia</t>
  </si>
  <si>
    <t>Buriticá</t>
  </si>
  <si>
    <t>Calamar</t>
  </si>
  <si>
    <t>Caloto</t>
  </si>
  <si>
    <t>Campoalegre</t>
  </si>
  <si>
    <t>Caparrapí</t>
  </si>
  <si>
    <t>Caracolí</t>
  </si>
  <si>
    <t>Casabianca</t>
  </si>
  <si>
    <t>Cerrito</t>
  </si>
  <si>
    <t>Chaguaní</t>
  </si>
  <si>
    <t>Charalá</t>
  </si>
  <si>
    <t>Chiscas</t>
  </si>
  <si>
    <t>Choachí</t>
  </si>
  <si>
    <t>Cisneros</t>
  </si>
  <si>
    <t>Cogua</t>
  </si>
  <si>
    <t>Concepción</t>
  </si>
  <si>
    <t>Concordia</t>
  </si>
  <si>
    <t>Condoto</t>
  </si>
  <si>
    <t>Coper</t>
  </si>
  <si>
    <t>Corozal</t>
  </si>
  <si>
    <t>Covarachía</t>
  </si>
  <si>
    <t>Coveñas</t>
  </si>
  <si>
    <t>Cucunubá</t>
  </si>
  <si>
    <t>Cucutilla</t>
  </si>
  <si>
    <t>Dagua</t>
  </si>
  <si>
    <t>El Guamo</t>
  </si>
  <si>
    <t>El Paujil</t>
  </si>
  <si>
    <t>El Rosal</t>
  </si>
  <si>
    <t>El Tambo</t>
  </si>
  <si>
    <t>Filadelfia</t>
  </si>
  <si>
    <t>Firavitoba</t>
  </si>
  <si>
    <t>Funes</t>
  </si>
  <si>
    <t>Gachancipá</t>
  </si>
  <si>
    <t>Gamarra</t>
  </si>
  <si>
    <t>Garagoa</t>
  </si>
  <si>
    <t>Gómez Plata</t>
  </si>
  <si>
    <t>Gramalote</t>
  </si>
  <si>
    <t>Guamal</t>
  </si>
  <si>
    <t>Hispania</t>
  </si>
  <si>
    <t>Istmina</t>
  </si>
  <si>
    <t>Jambaló</t>
  </si>
  <si>
    <t>Junín</t>
  </si>
  <si>
    <t>La Jagua de Ibirico</t>
  </si>
  <si>
    <t>La Merced</t>
  </si>
  <si>
    <t>La Palma</t>
  </si>
  <si>
    <t>La playa</t>
  </si>
  <si>
    <t>Liborina</t>
  </si>
  <si>
    <t>Lourdes</t>
  </si>
  <si>
    <t>Maceo</t>
  </si>
  <si>
    <t>Magangué</t>
  </si>
  <si>
    <t>Manaure</t>
  </si>
  <si>
    <t>Maní</t>
  </si>
  <si>
    <t>Mapiripán</t>
  </si>
  <si>
    <t>María La Baja</t>
  </si>
  <si>
    <t>Marulanda</t>
  </si>
  <si>
    <t>Medio San Juan</t>
  </si>
  <si>
    <t>Mogotes</t>
  </si>
  <si>
    <t>Momil</t>
  </si>
  <si>
    <t>Mongua</t>
  </si>
  <si>
    <t>Montebello</t>
  </si>
  <si>
    <t>Moñitos</t>
  </si>
  <si>
    <t>Murindó</t>
  </si>
  <si>
    <t>Norcasia</t>
  </si>
  <si>
    <t>Nunchía</t>
  </si>
  <si>
    <t>Oiba</t>
  </si>
  <si>
    <t>Oicatá</t>
  </si>
  <si>
    <t>Oporapa</t>
  </si>
  <si>
    <t>Ortega</t>
  </si>
  <si>
    <t>Otanche</t>
  </si>
  <si>
    <t>Palocabildo</t>
  </si>
  <si>
    <t>Peñol</t>
  </si>
  <si>
    <t>Peque</t>
  </si>
  <si>
    <t>Pesca</t>
  </si>
  <si>
    <t>Polonuevo</t>
  </si>
  <si>
    <t>Pradera</t>
  </si>
  <si>
    <t>Puerres</t>
  </si>
  <si>
    <t>Puerto López</t>
  </si>
  <si>
    <t>Puerto Rico</t>
  </si>
  <si>
    <t>Puerto Salgar</t>
  </si>
  <si>
    <t>Puerto Santander</t>
  </si>
  <si>
    <t>Quebradanegra</t>
  </si>
  <si>
    <t>Quetame</t>
  </si>
  <si>
    <t>Quipile</t>
  </si>
  <si>
    <t>Ramiriquí</t>
  </si>
  <si>
    <t>Rioblanco</t>
  </si>
  <si>
    <t>Roncesvalles</t>
  </si>
  <si>
    <t>Sabanalarga</t>
  </si>
  <si>
    <t>Saboyá</t>
  </si>
  <si>
    <t>Sahagún</t>
  </si>
  <si>
    <t>Salazar</t>
  </si>
  <si>
    <t>Samaniego</t>
  </si>
  <si>
    <t>San Agustín</t>
  </si>
  <si>
    <t>San Alberto</t>
  </si>
  <si>
    <t>San Antonio</t>
  </si>
  <si>
    <t>San Calixto</t>
  </si>
  <si>
    <t>San Carlos</t>
  </si>
  <si>
    <t>San José</t>
  </si>
  <si>
    <t>San José del Fragua</t>
  </si>
  <si>
    <t>San Juan del Cesar</t>
  </si>
  <si>
    <t>San Luis</t>
  </si>
  <si>
    <t>San Martín de Loba</t>
  </si>
  <si>
    <t>San Pelayo</t>
  </si>
  <si>
    <t>San Rafael</t>
  </si>
  <si>
    <t>San Roque</t>
  </si>
  <si>
    <t>San Sebastián de Buenavista</t>
  </si>
  <si>
    <t>San Vicente</t>
  </si>
  <si>
    <t>Santa Catalina</t>
  </si>
  <si>
    <t>Santa María</t>
  </si>
  <si>
    <t>Santana</t>
  </si>
  <si>
    <t>Santiago de Tolú</t>
  </si>
  <si>
    <t>Santuario</t>
  </si>
  <si>
    <t>Sativasur</t>
  </si>
  <si>
    <t>Segovia</t>
  </si>
  <si>
    <t>Silos</t>
  </si>
  <si>
    <t>Simacota</t>
  </si>
  <si>
    <t>Socha</t>
  </si>
  <si>
    <t>Sora</t>
  </si>
  <si>
    <t>Soracá</t>
  </si>
  <si>
    <t>Sotaquirá</t>
  </si>
  <si>
    <t>Suaita</t>
  </si>
  <si>
    <t>Suesca</t>
  </si>
  <si>
    <t>Susa</t>
  </si>
  <si>
    <t>Sutamarchán</t>
  </si>
  <si>
    <t>Tarqui</t>
  </si>
  <si>
    <t>Teorama</t>
  </si>
  <si>
    <t>Tibaná</t>
  </si>
  <si>
    <t>Tibasosa</t>
  </si>
  <si>
    <t>Tierralta</t>
  </si>
  <si>
    <t>Timaná</t>
  </si>
  <si>
    <t>Timbío</t>
  </si>
  <si>
    <t>Tolú Viejo</t>
  </si>
  <si>
    <t>Tona</t>
  </si>
  <si>
    <t>Topaipí</t>
  </si>
  <si>
    <t>Toribio</t>
  </si>
  <si>
    <t>Totoró</t>
  </si>
  <si>
    <t>Trujillo</t>
  </si>
  <si>
    <t>Túquerres</t>
  </si>
  <si>
    <t>Turbaco</t>
  </si>
  <si>
    <t>Ubaque</t>
  </si>
  <si>
    <t>Útica</t>
  </si>
  <si>
    <t>Valle del Guamuez</t>
  </si>
  <si>
    <t>Vélez</t>
  </si>
  <si>
    <t>Venadillo</t>
  </si>
  <si>
    <t>Vergara</t>
  </si>
  <si>
    <t>Versalles</t>
  </si>
  <si>
    <t>Vigía del Fuerte</t>
  </si>
  <si>
    <t>Viotá</t>
  </si>
  <si>
    <t>Yacopí</t>
  </si>
  <si>
    <t>Yacuanquer</t>
  </si>
  <si>
    <t>Yalí</t>
  </si>
  <si>
    <t>Yondó</t>
  </si>
  <si>
    <t>Zapatoca</t>
  </si>
  <si>
    <t>Zetaquira</t>
  </si>
  <si>
    <t>Zona Bananera</t>
  </si>
  <si>
    <t>Abejorral</t>
  </si>
  <si>
    <t>6.4.4. EVENTOS REGISTRADOS POR AÑO Y POR TIPO DE PRODUCTOR</t>
  </si>
  <si>
    <t>Tipo de Productor</t>
  </si>
  <si>
    <t>Ocasional</t>
  </si>
  <si>
    <t>Permanente</t>
  </si>
  <si>
    <t>6.4.5. EVENTOS REGISTRADOS POR AÑO Y POR TIPO DE ESPECTÁCULO</t>
  </si>
  <si>
    <t>Tipo de Espectáculo</t>
  </si>
  <si>
    <t>Variación 21/22</t>
  </si>
  <si>
    <t>Música</t>
  </si>
  <si>
    <t>Danza</t>
  </si>
  <si>
    <t>Circo sin animales</t>
  </si>
  <si>
    <t>Otros géneros</t>
  </si>
  <si>
    <t>Magia</t>
  </si>
  <si>
    <t>No es EPAE</t>
  </si>
  <si>
    <t>6.4.6. EVENTOS REGISTRADOS POR AÑO Y POR TIPO DE ARTISTA</t>
  </si>
  <si>
    <t>Tipo de artista</t>
  </si>
  <si>
    <t>Variación 20/21</t>
  </si>
  <si>
    <t>Internacional</t>
  </si>
  <si>
    <t>Nacional</t>
  </si>
  <si>
    <t>7. RECAUDO DE LA CONTRIBUCIÓN PARAFISCAL CULTURAL</t>
  </si>
  <si>
    <t>7.1 RECAUDO ANUAL</t>
  </si>
  <si>
    <t>Declarado por</t>
  </si>
  <si>
    <t>Recaudo</t>
  </si>
  <si>
    <t>Total acumulado</t>
  </si>
  <si>
    <t>% Participación 2022</t>
  </si>
  <si>
    <t>Productores Permanentes</t>
  </si>
  <si>
    <t>Productores Ocasionales</t>
  </si>
  <si>
    <t xml:space="preserve">Agentes de Retención </t>
  </si>
  <si>
    <t>**[Por clasificar]**</t>
  </si>
  <si>
    <t>Recaudo total</t>
  </si>
  <si>
    <t>*Cifras expresadas en términos corrientes</t>
  </si>
  <si>
    <t>7.2 RECAUDO MENSUAL</t>
  </si>
  <si>
    <t>7.3 RECAUDO POR MUNICIPIO</t>
  </si>
  <si>
    <t>Recaudo 2017</t>
  </si>
  <si>
    <t xml:space="preserve">Recaudo 2018 </t>
  </si>
  <si>
    <t>Recaudo 2019</t>
  </si>
  <si>
    <t>Recaudo 2020</t>
  </si>
  <si>
    <t xml:space="preserve">Recaudo 2021 </t>
  </si>
  <si>
    <t>Recaudo 2022</t>
  </si>
  <si>
    <t xml:space="preserve">Participación </t>
  </si>
  <si>
    <t>Itagüí</t>
  </si>
  <si>
    <t>Santafe de Antioquia</t>
  </si>
  <si>
    <t>Villamaria</t>
  </si>
  <si>
    <t>VILLA DE SANTIAGO DE UBATE</t>
  </si>
  <si>
    <t>Ciénaga de oro</t>
  </si>
  <si>
    <t>Libano</t>
  </si>
  <si>
    <t>Sabana de Torres</t>
  </si>
  <si>
    <t>Chinacota</t>
  </si>
  <si>
    <t>Fusagasuga</t>
  </si>
  <si>
    <t>Santo Tomas</t>
  </si>
  <si>
    <t>Calima El Darién</t>
  </si>
  <si>
    <t>Cereté</t>
  </si>
  <si>
    <t>Facatativa</t>
  </si>
  <si>
    <t>Guatapé</t>
  </si>
  <si>
    <t>Malaga</t>
  </si>
  <si>
    <t>Montelíbano</t>
  </si>
  <si>
    <t>Palestina</t>
  </si>
  <si>
    <t>Simijaca</t>
  </si>
  <si>
    <t>Villanueva (Casanare)</t>
  </si>
  <si>
    <t>Villanueva (La Guajira)</t>
  </si>
  <si>
    <t>%</t>
  </si>
  <si>
    <t>7.5 RECAUDO POR TIPO DE ESPECTÁCULO</t>
  </si>
  <si>
    <t xml:space="preserve">Tipo espectáculo </t>
  </si>
  <si>
    <t>% año 2022</t>
  </si>
  <si>
    <t>OTROS GÉNEROS</t>
  </si>
  <si>
    <t>OTRO</t>
  </si>
  <si>
    <t>CIRCO SIN ANIMALES</t>
  </si>
  <si>
    <t>MAGIA</t>
  </si>
  <si>
    <t>7.6 RECAUDO POR TIPO DE ARTISTA</t>
  </si>
  <si>
    <t>Tipo artista</t>
  </si>
  <si>
    <t>% año 2018</t>
  </si>
  <si>
    <t>% año 2019</t>
  </si>
  <si>
    <t>% año 2020</t>
  </si>
  <si>
    <t>% año 2021</t>
  </si>
  <si>
    <t>INTERNACIONAL</t>
  </si>
  <si>
    <t>NACIONAL</t>
  </si>
  <si>
    <t>MIXTO</t>
  </si>
  <si>
    <t>7.7  EVENTOS REALIZADOS POR AÑO SUJETOS AL PAGO DE CONTRIBUCIÓN PARAFISCAL CULTURAL</t>
  </si>
  <si>
    <t>Cantidad Eventos</t>
  </si>
  <si>
    <t>Totales</t>
  </si>
  <si>
    <t>7.8 EVENTOS REALIZADOS POR MUNICIPIO Y POR AÑO SUJETOS AL PAGO DE CONTRIBUCIÓN PARAFISCAL CULTURAL</t>
  </si>
  <si>
    <t>BOGOTÁ</t>
  </si>
  <si>
    <t>MEDELLÍN</t>
  </si>
  <si>
    <t>CALI</t>
  </si>
  <si>
    <t>BARRANQUILLA</t>
  </si>
  <si>
    <t>BUCARAMANGA</t>
  </si>
  <si>
    <t>MANIZALES</t>
  </si>
  <si>
    <t>YUMBO</t>
  </si>
  <si>
    <t>CÚCUTA</t>
  </si>
  <si>
    <t>PEREIRA</t>
  </si>
  <si>
    <t>CARTAGENA</t>
  </si>
  <si>
    <t>ARMENIA</t>
  </si>
  <si>
    <t>DOSQUEBRADAS</t>
  </si>
  <si>
    <t>POPAYÁN</t>
  </si>
  <si>
    <t>IBAGUÉ</t>
  </si>
  <si>
    <t>CHÍA</t>
  </si>
  <si>
    <t>PALMIRA</t>
  </si>
  <si>
    <t>SANTA MARTA</t>
  </si>
  <si>
    <t>VILLAVICENCIO</t>
  </si>
  <si>
    <t>PASTO</t>
  </si>
  <si>
    <t>TUNJA</t>
  </si>
  <si>
    <t>ITAGUI</t>
  </si>
  <si>
    <t>VALLEDUPAR</t>
  </si>
  <si>
    <t>TULUÁ</t>
  </si>
  <si>
    <t>GUADALAJARA DE BUGA</t>
  </si>
  <si>
    <t>NEIVA</t>
  </si>
  <si>
    <t>RIONEGRO</t>
  </si>
  <si>
    <t>MONTERÍA</t>
  </si>
  <si>
    <t>COTA</t>
  </si>
  <si>
    <t>GIRÓN</t>
  </si>
  <si>
    <t>MARINILLA</t>
  </si>
  <si>
    <t>YOPAL</t>
  </si>
  <si>
    <t>CAJICÁ</t>
  </si>
  <si>
    <t>DUITAMA</t>
  </si>
  <si>
    <t>CARTAGO</t>
  </si>
  <si>
    <t>OCAÑA</t>
  </si>
  <si>
    <t>LA CEJA</t>
  </si>
  <si>
    <t>PIEDECUESTA</t>
  </si>
  <si>
    <t>SALENTO</t>
  </si>
  <si>
    <t>VILLAMARÍA</t>
  </si>
  <si>
    <t>CHINCHINÁ</t>
  </si>
  <si>
    <t>JAMUNDÍ</t>
  </si>
  <si>
    <t>PITALITO</t>
  </si>
  <si>
    <t>RIOHACHA</t>
  </si>
  <si>
    <t>SINCELEJO</t>
  </si>
  <si>
    <t>BUENAVENTURA</t>
  </si>
  <si>
    <t>FLORIDABLANCA</t>
  </si>
  <si>
    <t>IPIALES</t>
  </si>
  <si>
    <t>LÍBANO</t>
  </si>
  <si>
    <t>PUERTO COLOMBIA</t>
  </si>
  <si>
    <t>VILLETA</t>
  </si>
  <si>
    <t>ARAUCA</t>
  </si>
  <si>
    <t>CALARCA</t>
  </si>
  <si>
    <t>FLORIDA</t>
  </si>
  <si>
    <t>LOS PATIOS</t>
  </si>
  <si>
    <t>SOACHA</t>
  </si>
  <si>
    <t>ACACÍAS</t>
  </si>
  <si>
    <t>AGRADO</t>
  </si>
  <si>
    <t>BARANOA</t>
  </si>
  <si>
    <t>BARRANCABERMEJA</t>
  </si>
  <si>
    <t>CANDELARIA</t>
  </si>
  <si>
    <t>CAUCASIA</t>
  </si>
  <si>
    <t>EL SANTUARIO</t>
  </si>
  <si>
    <t>ENVIGADO</t>
  </si>
  <si>
    <t>ESPINAL</t>
  </si>
  <si>
    <t>FUSAGASUGÁ</t>
  </si>
  <si>
    <t>GIRARDOT</t>
  </si>
  <si>
    <t>GRANADA</t>
  </si>
  <si>
    <t>PAIPA</t>
  </si>
  <si>
    <t>RIVERA</t>
  </si>
  <si>
    <t>SOGAMOSO</t>
  </si>
  <si>
    <t>SOPÓ</t>
  </si>
  <si>
    <t>TESALIA</t>
  </si>
  <si>
    <t>TOCANCIPÁ</t>
  </si>
  <si>
    <t>AGUAZUL</t>
  </si>
  <si>
    <t>ANDALUCÍA</t>
  </si>
  <si>
    <t>ANSERMA</t>
  </si>
  <si>
    <t>BARBOSA</t>
  </si>
  <si>
    <t>BELLO</t>
  </si>
  <si>
    <t>CACHIPAY</t>
  </si>
  <si>
    <t>CERETÉ</t>
  </si>
  <si>
    <t>CHINÁCOTA</t>
  </si>
  <si>
    <t>CIÉNAGA DE ORO</t>
  </si>
  <si>
    <t>DAGUA</t>
  </si>
  <si>
    <t>DIBULLA</t>
  </si>
  <si>
    <t>EL CARMEN DE VIBORAL</t>
  </si>
  <si>
    <t>FONSECA</t>
  </si>
  <si>
    <t>GARZÓN</t>
  </si>
  <si>
    <t>GINEBRA</t>
  </si>
  <si>
    <t>GUARNE</t>
  </si>
  <si>
    <t>ISNOS</t>
  </si>
  <si>
    <t>LA DORADA</t>
  </si>
  <si>
    <t>LA ESTRELLA</t>
  </si>
  <si>
    <t>LA MESA</t>
  </si>
  <si>
    <t>LA UNIÓN</t>
  </si>
  <si>
    <t>LA UVITA</t>
  </si>
  <si>
    <t>LA VIRGINIA</t>
  </si>
  <si>
    <t>LOS SANTOS</t>
  </si>
  <si>
    <t>MAICAO</t>
  </si>
  <si>
    <t>MARIQUITA</t>
  </si>
  <si>
    <t>MELGAR</t>
  </si>
  <si>
    <t>MIRANDA</t>
  </si>
  <si>
    <t>MONTENEGRO</t>
  </si>
  <si>
    <t>MOÑITOS</t>
  </si>
  <si>
    <t>NECOCLÍ</t>
  </si>
  <si>
    <t>NEMOCÓN</t>
  </si>
  <si>
    <t>NILO</t>
  </si>
  <si>
    <t>PAMPLONA</t>
  </si>
  <si>
    <t>PAZ DE ARIPORO</t>
  </si>
  <si>
    <t>PURIFICACIÓN</t>
  </si>
  <si>
    <t>QUIMBAYA</t>
  </si>
  <si>
    <t>RICAURTE</t>
  </si>
  <si>
    <t>SABANALARGA</t>
  </si>
  <si>
    <t>SABANETA</t>
  </si>
  <si>
    <t>SALAMINA</t>
  </si>
  <si>
    <t>SAN JUAN NEPOMUCENO</t>
  </si>
  <si>
    <t>SANTA ROSA DEL SUR</t>
  </si>
  <si>
    <t>SANTAFÉ DE ANTIOQUIA</t>
  </si>
  <si>
    <t>SANTANA</t>
  </si>
  <si>
    <t>SANTO TOMÁS</t>
  </si>
  <si>
    <t>SARAVENA</t>
  </si>
  <si>
    <t>SOLEDAD</t>
  </si>
  <si>
    <t>SOTARA</t>
  </si>
  <si>
    <t>SUPÍA</t>
  </si>
  <si>
    <t>TAME</t>
  </si>
  <si>
    <t>TUMACO</t>
  </si>
  <si>
    <t>TURBO</t>
  </si>
  <si>
    <t>USIACURÍ</t>
  </si>
  <si>
    <t>VILLA DE LEYVA</t>
  </si>
  <si>
    <t>VILLA DE SAN DIEGO DE UBATE</t>
  </si>
  <si>
    <t>ZARZAL</t>
  </si>
  <si>
    <t>ZIPAQUIRÁ</t>
  </si>
  <si>
    <t>AIPE</t>
  </si>
  <si>
    <t>AYAPEL</t>
  </si>
  <si>
    <t>CHAPARRAL</t>
  </si>
  <si>
    <t>COPACABANA</t>
  </si>
  <si>
    <t>FACATATIVÁ</t>
  </si>
  <si>
    <t>FLORENCIA</t>
  </si>
  <si>
    <t>GARAGOA</t>
  </si>
  <si>
    <t>GUAMO</t>
  </si>
  <si>
    <t>GUATAPE</t>
  </si>
  <si>
    <t>GUATEQUE</t>
  </si>
  <si>
    <t>JERICÓ</t>
  </si>
  <si>
    <t>LA PLATA</t>
  </si>
  <si>
    <t>LA TEBAIDA</t>
  </si>
  <si>
    <t>LA VICTORIA</t>
  </si>
  <si>
    <t>MALAGA</t>
  </si>
  <si>
    <t>MARQUETALIA</t>
  </si>
  <si>
    <t>MOMPÓS</t>
  </si>
  <si>
    <t>MOSQUERA</t>
  </si>
  <si>
    <t>MUZO</t>
  </si>
  <si>
    <t>NOBSA</t>
  </si>
  <si>
    <t>PAICOL</t>
  </si>
  <si>
    <t>PALERMO</t>
  </si>
  <si>
    <t>PLANETA RICA</t>
  </si>
  <si>
    <t>RETIRO</t>
  </si>
  <si>
    <t>SALDAÑA</t>
  </si>
  <si>
    <t>SAN GIL</t>
  </si>
  <si>
    <t>SAN VICENTE DEL CAGUÁN</t>
  </si>
  <si>
    <t>SANTANDER DE QUILICHAO</t>
  </si>
  <si>
    <t>TUTA</t>
  </si>
  <si>
    <t>VILLA DEL ROSARIO</t>
  </si>
  <si>
    <t>VILLANUEVA</t>
  </si>
  <si>
    <t>VILLANUEVA - CASANARE</t>
  </si>
  <si>
    <t>VILLAVIEJA</t>
  </si>
  <si>
    <t>ZETAQUIRA</t>
  </si>
  <si>
    <t>7.9 EVENTOS POR TIPO DE ESPECTÁCULO SUJETOS AL PAGO DE CONTRIBUCIÓN PARAFISCAL CULTURAL</t>
  </si>
  <si>
    <t>Total eventos</t>
  </si>
  <si>
    <t>7.10  EVENTOS POR TIPO DE ARTISTA, SUJETOS AL PAGO DE CONTRIBUCIÓN PARAFISCAL CULTURAL</t>
  </si>
  <si>
    <t>Otros</t>
  </si>
  <si>
    <t>9. EJECUCIÓN DE LOS RECURSOS DE LA CONTRIBUCIÓN PARAFISCAL DE LOS ESPECTÁCULOS PÚBLICOS DE LAS ARTES ESCÉNICAS.</t>
  </si>
  <si>
    <t>9.3.  PROYECCIÓN DE LA EJECUCIÓN DE LOS RECURSOS DE LA CONTRIBUCIÓN PARAFISCAL CULTURAL DE LA VIGENCIA 2022, POR LÍNEA DE INVERSIÓN</t>
  </si>
  <si>
    <t>LÍNEA DE INVERSIÓN</t>
  </si>
  <si>
    <t>No PROYECTOS</t>
  </si>
  <si>
    <t xml:space="preserve">% </t>
  </si>
  <si>
    <t>VALOR PROYECTOS</t>
  </si>
  <si>
    <t>INFRAESTRUCTURA</t>
  </si>
  <si>
    <t>PRODUCCIÓN Y CIRCULACIÓN</t>
  </si>
  <si>
    <t>9.4.  PROYECCIÓN DE LA EJECUCIÓN DE LOS RECURSOS DE LA CONTRIBUCIÓN PARAFISCAL CULTURAL DE LA VIGENCIA 2022, POR MUNICIPIO</t>
  </si>
  <si>
    <t>9.5. CANTIDAD DE PROYECTOS BENEFICIARIOS DE LA CONTRIBUCIÓN PARAFISCAL CULTURAL 2022, POR MUNICIPIO</t>
  </si>
  <si>
    <t>% PROYECTOS</t>
  </si>
  <si>
    <t>9.6. ESCENARIOS BENEFICIARIOS DE LA CONTRIBUCIÓN PARAFISCAL CULTURAL 2022  A TRAVÉS DE LAS LíNEA DE INFRAESTRUCTURA</t>
  </si>
  <si>
    <t>ESCENARIOS BENEFICIADOS</t>
  </si>
  <si>
    <t>ESCENARIO</t>
  </si>
  <si>
    <t>VALOR PROYECTO</t>
  </si>
  <si>
    <t>TEATRO EL ENSUEÑO</t>
  </si>
  <si>
    <t>PILONA 10 (Escenarios 1, 2 y 3)</t>
  </si>
  <si>
    <t>LA FACTORÍA TINO FERNÁNDEZ</t>
  </si>
  <si>
    <t>TEATRO NACIONAL LA CASTELLANA</t>
  </si>
  <si>
    <t>TEATRO LIDO</t>
  </si>
  <si>
    <t>TEATRO PORFIRIO BARBA JACOB</t>
  </si>
  <si>
    <t>TEATRO LA POLILLA</t>
  </si>
  <si>
    <t>FUNDACIÓN ARTÍSTICA Y CULTURAL COLECTIVO TEATRAL INFINITO- FUNDACIÓN C.T.I</t>
  </si>
  <si>
    <t>SALA TEATRO ESQUINA LATINA</t>
  </si>
  <si>
    <t>SALON RECITAL</t>
  </si>
  <si>
    <t>SKATE PARK</t>
  </si>
  <si>
    <t>TARIMA CULTURAL RICAURTE</t>
  </si>
  <si>
    <t>TEATRO ESCUELA EFAC</t>
  </si>
  <si>
    <t>PARQUE DE LA MÚSICA JORGE VILLAMIL CORDOVÉZ</t>
  </si>
  <si>
    <t>CENTRO CULTURAL GUILLERMO BARNEY MATERON</t>
  </si>
  <si>
    <t>9.7. LÍNEAS DE INVERSIÓN EN QUE SE EJECUTARON LOS RECURSOS 2022</t>
  </si>
  <si>
    <t>9.7.1. PROYECTOS DE PRODUCCIÓN Y CIRCULACIÓN</t>
  </si>
  <si>
    <t>CANTIDAD DE PROYECTOS</t>
  </si>
  <si>
    <t>% RECURSOS</t>
  </si>
  <si>
    <t>% CANTIDAD PROYECTOS</t>
  </si>
  <si>
    <t>9.7.2. PROYECTOS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</si>
</sst>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&quot;$&quot;\ * #,##0.00_-;\-&quot;$&quot;\ * #,##0.00_-;_-&quot;$&quot;\ * &quot;-&quot;??_-;_-@_-"/>
    <numFmt numFmtId="164" formatCode="0.0%"/>
    <numFmt numFmtId="170" formatCode="_-* #,##0_-;\-* #,##0_-;_-* &quot;-&quot;_-;_-@_-"/>
    <numFmt numFmtId="171" formatCode="_-&quot;$&quot;\ * #,##0.00_-;\-&quot;$&quot;\ * #,##0.00_-;_-&quot;$&quot;\ * &quot;-&quot;??_-;_-@_-"/>
    <numFmt numFmtId="173" formatCode="_(&quot;$&quot;\ * #,##0.00_);_(&quot;$&quot;\ * \(#,##0.00\);_(&quot;$&quot;\ * &quot;-&quot;??_);_(@_)"/>
    <numFmt numFmtId="174" formatCode="_-&quot;$&quot;\ * #,##0_-;\-&quot;$&quot;\ * #,##0_-;_-&quot;$&quot;\ * &quot;-&quot;??_-;_-@_-"/>
    <numFmt numFmtId="175" formatCode="_(&quot;$&quot;\ * #,##0_);_(&quot;$&quot;\ * \(#,##0\);_(&quot;$&quot;\ * &quot;-&quot;??_);_(@_)"/>
    <numFmt numFmtId="176" formatCode="&quot;$&quot;\ #,##0_);[Red]\(&quot;$&quot;\ #,##0\)"/>
    <numFmt numFmtId="177" formatCode="_([$$-240A]\ * #,##0_);_([$$-240A]\ * \(#,##0\);_([$$-240A]\ * &quot;-&quot;??_);_(@_)"/>
    <numFmt numFmtId="178" formatCode="_(* #,##0.00_);_(* \(#,##0.00\);_(* &quot;-&quot;??_);_(@_)"/>
    <numFmt numFmtId="179" formatCode="_(* #,##0_);_(* \(#,##0\);_(* &quot;-&quot;??_);_(@_)"/>
    <numFmt numFmtId="180" formatCode="_-&quot;$&quot;* #,##0_-;\-&quot;$&quot;* #,##0_-;_-&quot;$&quot;* &quot;-&quot;??_-;_-@_-"/>
    <numFmt numFmtId="181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9"/>
      <color rgb="FF000000"/>
      <name val="Work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4B3C8C"/>
        <bgColor indexed="64"/>
      </patternFill>
    </fill>
    <fill>
      <patternFill patternType="solid">
        <fgColor rgb="FF4B3C8C"/>
        <bgColor theme="4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4" tint="0.39997558519241921"/>
      </left>
      <right style="thin">
        <color theme="4" tint="0.39997558519241921"/>
      </right>
      <top style="medium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medium">
        <color theme="4" tint="0.39997558519241921"/>
      </top>
      <bottom/>
      <diagonal/>
    </border>
    <border>
      <left style="thin">
        <color theme="4" tint="0.39997558519241921"/>
      </left>
      <right style="medium">
        <color theme="4" tint="0.39997558519241921"/>
      </right>
      <top style="medium">
        <color theme="4" tint="0.39997558519241921"/>
      </top>
      <bottom/>
      <diagonal/>
    </border>
    <border>
      <left/>
      <right style="thin">
        <color theme="4" tint="0.39997558519241921"/>
      </right>
      <top style="medium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188">
    <xf numFmtId="0" fontId="0" fillId="0" borderId="0" xfId="0"/>
    <xf numFmtId="0" fontId="6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9" fontId="0" fillId="0" borderId="1" xfId="3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9" fontId="4" fillId="0" borderId="1" xfId="3" applyFont="1" applyBorder="1" applyAlignment="1">
      <alignment horizontal="center"/>
    </xf>
    <xf numFmtId="0" fontId="0" fillId="0" borderId="1" xfId="0" applyBorder="1" applyAlignment="1">
      <alignment horizontal="left" indent="1"/>
    </xf>
    <xf numFmtId="9" fontId="1" fillId="0" borderId="1" xfId="3" applyFont="1" applyBorder="1" applyAlignment="1">
      <alignment horizontal="center"/>
    </xf>
    <xf numFmtId="9" fontId="3" fillId="0" borderId="0" xfId="3" applyFont="1"/>
    <xf numFmtId="0" fontId="3" fillId="0" borderId="0" xfId="0" applyFont="1"/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/>
    <xf numFmtId="3" fontId="0" fillId="0" borderId="1" xfId="0" applyNumberFormat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1" xfId="3" applyNumberFormat="1" applyFont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9" fontId="2" fillId="2" borderId="1" xfId="3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9" fontId="0" fillId="0" borderId="1" xfId="3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9" fontId="0" fillId="0" borderId="0" xfId="3" applyFont="1"/>
    <xf numFmtId="9" fontId="0" fillId="0" borderId="0" xfId="3" applyFont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9" fontId="2" fillId="3" borderId="1" xfId="3" applyFont="1" applyFill="1" applyBorder="1" applyAlignment="1">
      <alignment horizontal="center"/>
    </xf>
    <xf numFmtId="0" fontId="6" fillId="0" borderId="0" xfId="0" applyFont="1" applyAlignment="1">
      <alignment horizontal="left" indent="2"/>
    </xf>
    <xf numFmtId="0" fontId="4" fillId="0" borderId="0" xfId="0" applyFont="1" applyAlignment="1">
      <alignment horizontal="center" vertical="center" wrapText="1"/>
    </xf>
    <xf numFmtId="0" fontId="0" fillId="0" borderId="1" xfId="7" applyNumberFormat="1" applyFont="1" applyBorder="1" applyAlignment="1">
      <alignment horizontal="center"/>
    </xf>
    <xf numFmtId="41" fontId="0" fillId="0" borderId="1" xfId="7" applyFont="1" applyBorder="1"/>
    <xf numFmtId="0" fontId="4" fillId="0" borderId="1" xfId="0" applyFont="1" applyBorder="1" applyAlignment="1">
      <alignment horizontal="center" vertical="center" wrapText="1"/>
    </xf>
    <xf numFmtId="9" fontId="0" fillId="0" borderId="1" xfId="3" applyFont="1" applyBorder="1"/>
    <xf numFmtId="41" fontId="0" fillId="0" borderId="0" xfId="7" applyFont="1" applyFill="1" applyBorder="1"/>
    <xf numFmtId="9" fontId="0" fillId="0" borderId="0" xfId="3" applyFont="1" applyFill="1" applyBorder="1"/>
    <xf numFmtId="41" fontId="4" fillId="0" borderId="0" xfId="7" applyFont="1" applyFill="1" applyBorder="1" applyAlignment="1">
      <alignment vertical="center"/>
    </xf>
    <xf numFmtId="0" fontId="0" fillId="0" borderId="1" xfId="7" applyNumberFormat="1" applyFont="1" applyFill="1" applyBorder="1"/>
    <xf numFmtId="0" fontId="0" fillId="0" borderId="1" xfId="7" applyNumberFormat="1" applyFont="1" applyBorder="1"/>
    <xf numFmtId="0" fontId="0" fillId="0" borderId="0" xfId="0" applyAlignment="1">
      <alignment horizontal="left" vertical="top" wrapText="1"/>
    </xf>
    <xf numFmtId="3" fontId="0" fillId="0" borderId="1" xfId="7" applyNumberFormat="1" applyFont="1" applyBorder="1"/>
    <xf numFmtId="164" fontId="0" fillId="0" borderId="1" xfId="3" applyNumberFormat="1" applyFont="1" applyBorder="1"/>
    <xf numFmtId="3" fontId="4" fillId="0" borderId="1" xfId="5" applyNumberFormat="1" applyFont="1" applyFill="1" applyBorder="1" applyAlignment="1">
      <alignment horizontal="right" vertical="center"/>
    </xf>
    <xf numFmtId="0" fontId="0" fillId="0" borderId="1" xfId="1" applyNumberFormat="1" applyFont="1" applyBorder="1"/>
    <xf numFmtId="0" fontId="0" fillId="0" borderId="11" xfId="7" applyNumberFormat="1" applyFont="1" applyBorder="1"/>
    <xf numFmtId="0" fontId="0" fillId="0" borderId="12" xfId="7" applyNumberFormat="1" applyFont="1" applyBorder="1"/>
    <xf numFmtId="3" fontId="0" fillId="0" borderId="3" xfId="7" applyNumberFormat="1" applyFont="1" applyBorder="1"/>
    <xf numFmtId="0" fontId="0" fillId="0" borderId="13" xfId="7" applyNumberFormat="1" applyFont="1" applyBorder="1"/>
    <xf numFmtId="3" fontId="1" fillId="0" borderId="1" xfId="7" applyNumberFormat="1" applyFont="1" applyBorder="1"/>
    <xf numFmtId="9" fontId="1" fillId="0" borderId="1" xfId="3" applyFont="1" applyBorder="1"/>
    <xf numFmtId="3" fontId="1" fillId="0" borderId="1" xfId="5" applyNumberFormat="1" applyFont="1" applyFill="1" applyBorder="1" applyAlignment="1">
      <alignment horizontal="right" vertical="center"/>
    </xf>
    <xf numFmtId="164" fontId="1" fillId="0" borderId="1" xfId="3" applyNumberFormat="1" applyFont="1" applyBorder="1"/>
    <xf numFmtId="41" fontId="0" fillId="0" borderId="1" xfId="7" applyFont="1" applyBorder="1" applyAlignment="1">
      <alignment horizontal="center" vertical="center"/>
    </xf>
    <xf numFmtId="9" fontId="0" fillId="0" borderId="1" xfId="3" applyFont="1" applyBorder="1" applyAlignment="1">
      <alignment horizontal="center" vertical="center"/>
    </xf>
    <xf numFmtId="41" fontId="0" fillId="0" borderId="1" xfId="7" applyFont="1" applyBorder="1" applyAlignment="1">
      <alignment horizontal="center"/>
    </xf>
    <xf numFmtId="41" fontId="1" fillId="0" borderId="1" xfId="7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4" xfId="0" applyBorder="1"/>
    <xf numFmtId="0" fontId="2" fillId="2" borderId="1" xfId="0" applyFont="1" applyFill="1" applyBorder="1" applyAlignment="1">
      <alignment horizontal="center" vertical="center"/>
    </xf>
    <xf numFmtId="175" fontId="2" fillId="2" borderId="1" xfId="5" applyNumberFormat="1" applyFont="1" applyFill="1" applyBorder="1" applyAlignment="1">
      <alignment vertical="center"/>
    </xf>
    <xf numFmtId="41" fontId="2" fillId="2" borderId="1" xfId="7" applyFont="1" applyFill="1" applyBorder="1" applyAlignment="1">
      <alignment vertical="center"/>
    </xf>
    <xf numFmtId="175" fontId="2" fillId="2" borderId="1" xfId="5" applyNumberFormat="1" applyFont="1" applyFill="1" applyBorder="1" applyAlignment="1">
      <alignment horizontal="center" vertical="center"/>
    </xf>
    <xf numFmtId="0" fontId="2" fillId="2" borderId="1" xfId="5" applyNumberFormat="1" applyFont="1" applyFill="1" applyBorder="1" applyAlignment="1">
      <alignment horizontal="center" vertical="center"/>
    </xf>
    <xf numFmtId="3" fontId="2" fillId="2" borderId="1" xfId="5" applyNumberFormat="1" applyFont="1" applyFill="1" applyBorder="1" applyAlignment="1">
      <alignment vertical="center"/>
    </xf>
    <xf numFmtId="9" fontId="2" fillId="2" borderId="1" xfId="3" applyFont="1" applyFill="1" applyBorder="1" applyAlignment="1">
      <alignment vertical="center"/>
    </xf>
    <xf numFmtId="41" fontId="2" fillId="2" borderId="1" xfId="7" applyFont="1" applyFill="1" applyBorder="1" applyAlignment="1">
      <alignment horizontal="center" vertical="center"/>
    </xf>
    <xf numFmtId="9" fontId="2" fillId="2" borderId="1" xfId="3" applyFont="1" applyFill="1" applyBorder="1" applyAlignment="1">
      <alignment horizontal="center" vertical="center"/>
    </xf>
    <xf numFmtId="175" fontId="2" fillId="2" borderId="1" xfId="5" applyNumberFormat="1" applyFont="1" applyFill="1" applyBorder="1" applyAlignment="1">
      <alignment horizontal="center" vertical="center" wrapText="1"/>
    </xf>
    <xf numFmtId="9" fontId="2" fillId="2" borderId="1" xfId="7" applyNumberFormat="1" applyFont="1" applyFill="1" applyBorder="1" applyAlignment="1">
      <alignment horizontal="center" vertical="center"/>
    </xf>
    <xf numFmtId="41" fontId="0" fillId="0" borderId="10" xfId="7" applyFont="1" applyBorder="1" applyAlignment="1">
      <alignment horizontal="center"/>
    </xf>
    <xf numFmtId="41" fontId="0" fillId="0" borderId="1" xfId="7" applyFont="1" applyFill="1" applyBorder="1" applyAlignment="1">
      <alignment horizontal="center"/>
    </xf>
    <xf numFmtId="41" fontId="0" fillId="0" borderId="10" xfId="7" applyFont="1" applyFill="1" applyBorder="1" applyAlignment="1">
      <alignment horizontal="center"/>
    </xf>
    <xf numFmtId="9" fontId="0" fillId="0" borderId="1" xfId="3" applyFont="1" applyBorder="1" applyAlignment="1"/>
    <xf numFmtId="173" fontId="0" fillId="0" borderId="0" xfId="5" applyFont="1"/>
    <xf numFmtId="175" fontId="0" fillId="0" borderId="1" xfId="5" applyNumberFormat="1" applyFont="1" applyBorder="1"/>
    <xf numFmtId="175" fontId="1" fillId="0" borderId="1" xfId="5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9" fontId="4" fillId="0" borderId="1" xfId="3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9" fontId="4" fillId="0" borderId="0" xfId="3" applyFont="1" applyBorder="1" applyAlignment="1">
      <alignment horizontal="center" vertical="center"/>
    </xf>
    <xf numFmtId="164" fontId="0" fillId="0" borderId="0" xfId="3" applyNumberFormat="1" applyFont="1"/>
    <xf numFmtId="175" fontId="0" fillId="0" borderId="1" xfId="0" applyNumberFormat="1" applyBorder="1"/>
    <xf numFmtId="177" fontId="0" fillId="0" borderId="1" xfId="0" applyNumberFormat="1" applyBorder="1"/>
    <xf numFmtId="9" fontId="10" fillId="0" borderId="1" xfId="3" applyFont="1" applyBorder="1" applyAlignment="1">
      <alignment horizontal="center"/>
    </xf>
    <xf numFmtId="175" fontId="0" fillId="0" borderId="1" xfId="5" applyNumberFormat="1" applyFont="1" applyFill="1" applyBorder="1"/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9" fontId="4" fillId="0" borderId="0" xfId="3" applyFont="1"/>
    <xf numFmtId="173" fontId="4" fillId="0" borderId="0" xfId="5" applyFont="1"/>
    <xf numFmtId="0" fontId="0" fillId="0" borderId="1" xfId="0" applyBorder="1" applyAlignment="1">
      <alignment vertical="center"/>
    </xf>
    <xf numFmtId="164" fontId="0" fillId="0" borderId="0" xfId="0" applyNumberFormat="1"/>
    <xf numFmtId="9" fontId="0" fillId="0" borderId="5" xfId="3" applyFont="1" applyBorder="1"/>
    <xf numFmtId="176" fontId="4" fillId="0" borderId="4" xfId="0" applyNumberFormat="1" applyFont="1" applyBorder="1"/>
    <xf numFmtId="173" fontId="0" fillId="0" borderId="0" xfId="5" applyFont="1" applyFill="1"/>
    <xf numFmtId="9" fontId="0" fillId="0" borderId="0" xfId="3" applyFont="1" applyFill="1"/>
    <xf numFmtId="0" fontId="11" fillId="0" borderId="1" xfId="0" applyFont="1" applyBorder="1" applyAlignment="1">
      <alignment horizontal="left" indent="2"/>
    </xf>
    <xf numFmtId="175" fontId="1" fillId="0" borderId="1" xfId="5" applyNumberFormat="1" applyFont="1" applyBorder="1"/>
    <xf numFmtId="44" fontId="0" fillId="0" borderId="1" xfId="2" applyFont="1" applyBorder="1"/>
    <xf numFmtId="0" fontId="0" fillId="0" borderId="0" xfId="0" applyAlignment="1">
      <alignment vertical="center" wrapText="1"/>
    </xf>
    <xf numFmtId="9" fontId="0" fillId="0" borderId="0" xfId="3" applyFont="1" applyFill="1" applyBorder="1" applyAlignment="1">
      <alignment horizontal="center"/>
    </xf>
    <xf numFmtId="164" fontId="0" fillId="0" borderId="0" xfId="3" applyNumberFormat="1" applyFont="1" applyFill="1" applyBorder="1" applyAlignment="1">
      <alignment horizontal="center"/>
    </xf>
    <xf numFmtId="173" fontId="0" fillId="0" borderId="1" xfId="5" applyFont="1" applyBorder="1"/>
    <xf numFmtId="173" fontId="0" fillId="0" borderId="0" xfId="0" applyNumberFormat="1"/>
    <xf numFmtId="175" fontId="12" fillId="0" borderId="0" xfId="0" applyNumberFormat="1" applyFont="1"/>
    <xf numFmtId="164" fontId="0" fillId="4" borderId="1" xfId="3" applyNumberFormat="1" applyFont="1" applyFill="1" applyBorder="1"/>
    <xf numFmtId="175" fontId="0" fillId="0" borderId="0" xfId="5" applyNumberFormat="1" applyFont="1"/>
    <xf numFmtId="175" fontId="0" fillId="0" borderId="0" xfId="0" applyNumberFormat="1"/>
    <xf numFmtId="10" fontId="0" fillId="0" borderId="0" xfId="3" applyNumberFormat="1" applyFont="1" applyFill="1" applyBorder="1" applyAlignment="1">
      <alignment horizontal="center"/>
    </xf>
    <xf numFmtId="9" fontId="4" fillId="0" borderId="0" xfId="3" applyFont="1" applyFill="1" applyBorder="1" applyAlignment="1">
      <alignment horizontal="center"/>
    </xf>
    <xf numFmtId="13" fontId="4" fillId="0" borderId="0" xfId="3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3" fillId="0" borderId="1" xfId="0" applyFont="1" applyBorder="1" applyAlignment="1">
      <alignment vertical="center" wrapText="1"/>
    </xf>
    <xf numFmtId="9" fontId="4" fillId="0" borderId="0" xfId="3" applyFont="1" applyFill="1" applyBorder="1"/>
    <xf numFmtId="9" fontId="0" fillId="0" borderId="0" xfId="3" applyFont="1" applyFill="1" applyBorder="1" applyAlignment="1">
      <alignment horizontal="right"/>
    </xf>
    <xf numFmtId="179" fontId="1" fillId="0" borderId="0" xfId="8" applyNumberFormat="1" applyFont="1" applyFill="1" applyBorder="1" applyAlignment="1">
      <alignment horizontal="right"/>
    </xf>
    <xf numFmtId="179" fontId="0" fillId="0" borderId="0" xfId="0" applyNumberFormat="1" applyAlignment="1">
      <alignment horizontal="right"/>
    </xf>
    <xf numFmtId="179" fontId="0" fillId="0" borderId="0" xfId="8" applyNumberFormat="1" applyFont="1" applyFill="1" applyBorder="1" applyAlignment="1">
      <alignment horizontal="right"/>
    </xf>
    <xf numFmtId="179" fontId="4" fillId="0" borderId="0" xfId="0" applyNumberFormat="1" applyFont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4" borderId="0" xfId="0" applyFont="1" applyFill="1" applyAlignment="1">
      <alignment horizontal="left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5" fontId="0" fillId="0" borderId="1" xfId="5" applyNumberFormat="1" applyFont="1" applyBorder="1" applyAlignment="1">
      <alignment horizontal="center"/>
    </xf>
    <xf numFmtId="176" fontId="9" fillId="0" borderId="1" xfId="0" applyNumberFormat="1" applyFont="1" applyBorder="1" applyAlignment="1">
      <alignment horizontal="center" vertical="center"/>
    </xf>
    <xf numFmtId="175" fontId="1" fillId="0" borderId="1" xfId="5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indent="2"/>
    </xf>
    <xf numFmtId="174" fontId="2" fillId="2" borderId="1" xfId="2" applyNumberFormat="1" applyFont="1" applyFill="1" applyBorder="1"/>
    <xf numFmtId="9" fontId="5" fillId="2" borderId="1" xfId="3" applyFont="1" applyFill="1" applyBorder="1"/>
    <xf numFmtId="9" fontId="2" fillId="2" borderId="1" xfId="0" applyNumberFormat="1" applyFont="1" applyFill="1" applyBorder="1" applyAlignment="1">
      <alignment horizontal="center"/>
    </xf>
    <xf numFmtId="175" fontId="2" fillId="2" borderId="1" xfId="0" applyNumberFormat="1" applyFont="1" applyFill="1" applyBorder="1" applyAlignment="1">
      <alignment vertical="center"/>
    </xf>
    <xf numFmtId="164" fontId="2" fillId="2" borderId="1" xfId="3" applyNumberFormat="1" applyFont="1" applyFill="1" applyBorder="1"/>
    <xf numFmtId="0" fontId="2" fillId="2" borderId="1" xfId="0" applyFont="1" applyFill="1" applyBorder="1" applyAlignment="1">
      <alignment horizontal="left" vertical="center"/>
    </xf>
    <xf numFmtId="175" fontId="0" fillId="0" borderId="1" xfId="0" applyNumberFormat="1" applyFont="1" applyBorder="1"/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9" fontId="2" fillId="2" borderId="1" xfId="0" applyNumberFormat="1" applyFont="1" applyFill="1" applyBorder="1" applyAlignment="1">
      <alignment horizontal="center"/>
    </xf>
    <xf numFmtId="179" fontId="0" fillId="0" borderId="1" xfId="8" applyNumberFormat="1" applyFont="1" applyBorder="1" applyAlignment="1"/>
    <xf numFmtId="0" fontId="0" fillId="0" borderId="1" xfId="0" applyBorder="1" applyAlignment="1"/>
    <xf numFmtId="179" fontId="0" fillId="0" borderId="1" xfId="8" applyNumberFormat="1" applyFont="1" applyBorder="1" applyAlignment="1">
      <alignment horizontal="center" vertical="center"/>
    </xf>
    <xf numFmtId="0" fontId="15" fillId="0" borderId="0" xfId="0" applyFont="1"/>
    <xf numFmtId="9" fontId="0" fillId="0" borderId="0" xfId="0" applyNumberFormat="1"/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4" fontId="4" fillId="0" borderId="0" xfId="0" applyNumberFormat="1" applyFont="1"/>
    <xf numFmtId="4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180" fontId="2" fillId="3" borderId="1" xfId="9" applyNumberFormat="1" applyFont="1" applyFill="1" applyBorder="1" applyAlignment="1">
      <alignment horizontal="center" vertical="center" wrapText="1"/>
    </xf>
    <xf numFmtId="44" fontId="2" fillId="2" borderId="1" xfId="2" applyFont="1" applyFill="1" applyBorder="1"/>
    <xf numFmtId="44" fontId="0" fillId="0" borderId="1" xfId="2" applyFont="1" applyBorder="1" applyAlignment="1">
      <alignment horizontal="center"/>
    </xf>
    <xf numFmtId="44" fontId="2" fillId="2" borderId="1" xfId="2" applyFont="1" applyFill="1" applyBorder="1" applyAlignment="1">
      <alignment horizontal="center"/>
    </xf>
    <xf numFmtId="44" fontId="2" fillId="2" borderId="1" xfId="0" applyNumberFormat="1" applyFont="1" applyFill="1" applyBorder="1"/>
    <xf numFmtId="1" fontId="2" fillId="2" borderId="1" xfId="2" applyNumberFormat="1" applyFont="1" applyFill="1" applyBorder="1" applyAlignment="1">
      <alignment horizontal="center"/>
    </xf>
  </cellXfs>
  <cellStyles count="10">
    <cellStyle name="Millares [0]" xfId="1" builtinId="6"/>
    <cellStyle name="Millares [0] 2" xfId="6" xr:uid="{B1E3AC5E-AA79-4C71-8772-A6E15C0DA966}"/>
    <cellStyle name="Millares [0] 2 2" xfId="7" xr:uid="{FC955DE5-1F3E-4DCE-939F-B3F86E27B1A4}"/>
    <cellStyle name="Millares 2" xfId="8" xr:uid="{B151527C-7747-44C6-8D1F-420475951E8D}"/>
    <cellStyle name="Moneda" xfId="2" builtinId="4"/>
    <cellStyle name="Moneda 2" xfId="5" xr:uid="{5C53B59E-150F-477E-8499-B06CD96164DE}"/>
    <cellStyle name="Moneda 2 2" xfId="9" xr:uid="{1C738534-4967-4072-A5F0-57D31CBE841E}"/>
    <cellStyle name="Moneda 3" xfId="4" xr:uid="{E026C348-7087-444D-BC4C-9EB6CD003711}"/>
    <cellStyle name="Normal" xfId="0" builtinId="0"/>
    <cellStyle name="Porcentaje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B3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'6.4 Eventos '!$B$499</c:f>
              <c:strCache>
                <c:ptCount val="1"/>
                <c:pt idx="0">
                  <c:v>Ocasional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'6.4 Eventos '!$C$498:$Q$498</c15:sqref>
                  </c15:fullRef>
                </c:ext>
              </c:extLst>
              <c:f>'6.4 Eventos '!$C$498:$N$498</c:f>
              <c:strCache>
                <c:ptCount val="12"/>
                <c:pt idx="0">
                  <c:v>2017</c:v>
                </c:pt>
                <c:pt idx="1">
                  <c:v> % del 2017 </c:v>
                </c:pt>
                <c:pt idx="2">
                  <c:v>2018</c:v>
                </c:pt>
                <c:pt idx="3">
                  <c:v> % del 2018 </c:v>
                </c:pt>
                <c:pt idx="4">
                  <c:v>2019</c:v>
                </c:pt>
                <c:pt idx="5">
                  <c:v> % del 2019 </c:v>
                </c:pt>
                <c:pt idx="6">
                  <c:v>2020</c:v>
                </c:pt>
                <c:pt idx="7">
                  <c:v> % del 2020 </c:v>
                </c:pt>
                <c:pt idx="8">
                  <c:v>2021</c:v>
                </c:pt>
                <c:pt idx="9">
                  <c:v> % del 2021 </c:v>
                </c:pt>
                <c:pt idx="10">
                  <c:v>2022</c:v>
                </c:pt>
                <c:pt idx="11">
                  <c:v> % del 2022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'6.4 Eventos '!$C$499:$Q$499</c15:sqref>
                  </c15:fullRef>
                </c:ext>
              </c:extLst>
              <c:f>'6.4 Eventos '!$C$499:$N$499</c:f>
              <c:numCache>
                <c:formatCode>0%</c:formatCode>
                <c:ptCount val="12"/>
                <c:pt idx="0" formatCode="_(* #,##0_);_(* \(#,##0\);_(* &quot;-&quot;_);_(@_)">
                  <c:v>3894</c:v>
                </c:pt>
                <c:pt idx="1">
                  <c:v>0.56954804738920584</c:v>
                </c:pt>
                <c:pt idx="2" formatCode="_(* #,##0_);_(* \(#,##0\);_(* &quot;-&quot;_);_(@_)">
                  <c:v>6414</c:v>
                </c:pt>
                <c:pt idx="3" formatCode="0.0%">
                  <c:v>0.61726494081416605</c:v>
                </c:pt>
                <c:pt idx="4" formatCode="_(* #,##0_);_(* \(#,##0\);_(* &quot;-&quot;_);_(@_)">
                  <c:v>8981</c:v>
                </c:pt>
                <c:pt idx="5" formatCode="0.0%">
                  <c:v>0.63064391545537535</c:v>
                </c:pt>
                <c:pt idx="6" formatCode="_(* #,##0_);_(* \(#,##0\);_(* &quot;-&quot;_);_(@_)">
                  <c:v>2833</c:v>
                </c:pt>
                <c:pt idx="7" formatCode="0.0%">
                  <c:v>0.62621573828470378</c:v>
                </c:pt>
                <c:pt idx="8" formatCode="_(* #,##0_);_(* \(#,##0\);_(* &quot;-&quot;_);_(@_)">
                  <c:v>5592</c:v>
                </c:pt>
                <c:pt idx="9" formatCode="0.0%">
                  <c:v>0.60232658336923739</c:v>
                </c:pt>
                <c:pt idx="10" formatCode="_(* #,##0_);_(* \(#,##0\);_(* &quot;-&quot;_);_(@_)">
                  <c:v>9271</c:v>
                </c:pt>
                <c:pt idx="11" formatCode="0.0%">
                  <c:v>0.58074417439238291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F-40AA-8AA7-C4FE3F257B56}"/>
            </c:ext>
          </c:extLst>
        </c:ser>
        <c:ser>
          <c:idx val="1"/>
          <c:order val="1"/>
          <c:tx>
            <c:strRef>
              <c:f>'6.4 Eventos '!$B$500</c:f>
              <c:strCache>
                <c:ptCount val="1"/>
                <c:pt idx="0">
                  <c:v>Permanente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36F-40AA-8AA7-C4FE3F257B56}"/>
                </c:ext>
              </c:extLst>
            </c:dLbl>
            <c:dLbl>
              <c:idx val="1"/>
              <c:layout>
                <c:manualLayout>
                  <c:x val="5.7621438665276678E-2"/>
                  <c:y val="-0.41683976379392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6F-40AA-8AA7-C4FE3F257B5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6F-40AA-8AA7-C4FE3F257B56}"/>
                </c:ext>
              </c:extLst>
            </c:dLbl>
            <c:dLbl>
              <c:idx val="3"/>
              <c:layout>
                <c:manualLayout>
                  <c:x val="-5.9837647844710441E-2"/>
                  <c:y val="-0.23819415073938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6F-40AA-8AA7-C4FE3F257B5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6F-40AA-8AA7-C4FE3F257B56}"/>
                </c:ext>
              </c:extLst>
            </c:dLbl>
            <c:dLbl>
              <c:idx val="5"/>
              <c:layout>
                <c:manualLayout>
                  <c:x val="-6.8702484562445348E-2"/>
                  <c:y val="-0.325532006010494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36F-40AA-8AA7-C4FE3F257B5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6F-40AA-8AA7-C4FE3F257B56}"/>
                </c:ext>
              </c:extLst>
            </c:dLbl>
            <c:dLbl>
              <c:idx val="7"/>
              <c:layout>
                <c:manualLayout>
                  <c:x val="-5.3189020306409325E-2"/>
                  <c:y val="-0.10321746532040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6F-40AA-8AA7-C4FE3F257B5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6F-40AA-8AA7-C4FE3F257B56}"/>
                </c:ext>
              </c:extLst>
            </c:dLbl>
            <c:dLbl>
              <c:idx val="9"/>
              <c:layout>
                <c:manualLayout>
                  <c:x val="-4.6540392768108167E-2"/>
                  <c:y val="-0.222314540690094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6F-40AA-8AA7-C4FE3F257B5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6F-40AA-8AA7-C4FE3F257B56}"/>
                </c:ext>
              </c:extLst>
            </c:dLbl>
            <c:dLbl>
              <c:idx val="11"/>
              <c:layout>
                <c:manualLayout>
                  <c:x val="-5.7621438665276845E-2"/>
                  <c:y val="-0.40493005625695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6F-40AA-8AA7-C4FE3F257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'6.4 Eventos '!$C$498:$Q$498</c15:sqref>
                  </c15:fullRef>
                </c:ext>
              </c:extLst>
              <c:f>'6.4 Eventos '!$C$498:$N$498</c:f>
              <c:strCache>
                <c:ptCount val="12"/>
                <c:pt idx="0">
                  <c:v>2017</c:v>
                </c:pt>
                <c:pt idx="1">
                  <c:v> % del 2017 </c:v>
                </c:pt>
                <c:pt idx="2">
                  <c:v>2018</c:v>
                </c:pt>
                <c:pt idx="3">
                  <c:v> % del 2018 </c:v>
                </c:pt>
                <c:pt idx="4">
                  <c:v>2019</c:v>
                </c:pt>
                <c:pt idx="5">
                  <c:v> % del 2019 </c:v>
                </c:pt>
                <c:pt idx="6">
                  <c:v>2020</c:v>
                </c:pt>
                <c:pt idx="7">
                  <c:v> % del 2020 </c:v>
                </c:pt>
                <c:pt idx="8">
                  <c:v>2021</c:v>
                </c:pt>
                <c:pt idx="9">
                  <c:v> % del 2021 </c:v>
                </c:pt>
                <c:pt idx="10">
                  <c:v>2022</c:v>
                </c:pt>
                <c:pt idx="11">
                  <c:v> % del 2022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'6.4 Eventos '!$C$500:$Q$500</c15:sqref>
                  </c15:fullRef>
                </c:ext>
              </c:extLst>
              <c:f>'6.4 Eventos '!$C$500:$N$500</c:f>
              <c:numCache>
                <c:formatCode>0%</c:formatCode>
                <c:ptCount val="12"/>
                <c:pt idx="0" formatCode="_(* #,##0_);_(* \(#,##0\);_(* &quot;-&quot;_);_(@_)">
                  <c:v>2943</c:v>
                </c:pt>
                <c:pt idx="1">
                  <c:v>0.43045195261079422</c:v>
                </c:pt>
                <c:pt idx="2" formatCode="_(* #,##0_);_(* \(#,##0\);_(* &quot;-&quot;_);_(@_)">
                  <c:v>3977</c:v>
                </c:pt>
                <c:pt idx="3" formatCode="0.0%">
                  <c:v>0.38273505918583389</c:v>
                </c:pt>
                <c:pt idx="4" formatCode="_(* #,##0_);_(* \(#,##0\);_(* &quot;-&quot;_);_(@_)">
                  <c:v>5260</c:v>
                </c:pt>
                <c:pt idx="5" formatCode="0.0%">
                  <c:v>0.36935608454462465</c:v>
                </c:pt>
                <c:pt idx="6" formatCode="_(* #,##0_);_(* \(#,##0\);_(* &quot;-&quot;_);_(@_)">
                  <c:v>1691</c:v>
                </c:pt>
                <c:pt idx="7" formatCode="0.0%">
                  <c:v>0.37378426171529622</c:v>
                </c:pt>
                <c:pt idx="8" formatCode="_(* #,##0_);_(* \(#,##0\);_(* &quot;-&quot;_);_(@_)">
                  <c:v>3692</c:v>
                </c:pt>
                <c:pt idx="9" formatCode="0.0%">
                  <c:v>0.39767341663076261</c:v>
                </c:pt>
                <c:pt idx="10" formatCode="_(* #,##0_);_(* \(#,##0\);_(* &quot;-&quot;_);_(@_)">
                  <c:v>6693</c:v>
                </c:pt>
                <c:pt idx="11" formatCode="0.0%">
                  <c:v>0.41925582560761715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6F-40AA-8AA7-C4FE3F257B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51114696"/>
        <c:axId val="75112224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'6.4 Eventos '!$B$501</c15:sqref>
                        </c15:formulaRef>
                      </c:ext>
                    </c:extLst>
                    <c:strCache>
                      <c:ptCount val="1"/>
                      <c:pt idx="0">
                        <c:v> Total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'6.4 Eventos '!$C$498:$Q$498</c15:sqref>
                        </c15:fullRef>
                        <c15:formulaRef>
                          <c15:sqref>'6.4 Eventos '!$C$498:$N$498</c15:sqref>
                        </c15:formulaRef>
                      </c:ext>
                    </c:extLst>
                    <c:strCache>
                      <c:ptCount val="12"/>
                      <c:pt idx="0">
                        <c:v>2017</c:v>
                      </c:pt>
                      <c:pt idx="1">
                        <c:v> % del 2017 </c:v>
                      </c:pt>
                      <c:pt idx="2">
                        <c:v>2018</c:v>
                      </c:pt>
                      <c:pt idx="3">
                        <c:v> % del 2018 </c:v>
                      </c:pt>
                      <c:pt idx="4">
                        <c:v>2019</c:v>
                      </c:pt>
                      <c:pt idx="5">
                        <c:v> % del 2019 </c:v>
                      </c:pt>
                      <c:pt idx="6">
                        <c:v>2020</c:v>
                      </c:pt>
                      <c:pt idx="7">
                        <c:v> % del 2020 </c:v>
                      </c:pt>
                      <c:pt idx="8">
                        <c:v>2021</c:v>
                      </c:pt>
                      <c:pt idx="9">
                        <c:v> % del 2021 </c:v>
                      </c:pt>
                      <c:pt idx="10">
                        <c:v>2022</c:v>
                      </c:pt>
                      <c:pt idx="11">
                        <c:v> % del 2022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'6.4 Eventos '!$C$501:$Q$501</c15:sqref>
                        </c15:fullRef>
                        <c15:formulaRef>
                          <c15:sqref>'6.4 Eventos '!$C$501:$N$501</c15:sqref>
                        </c15:formulaRef>
                      </c:ext>
                    </c:extLst>
                    <c:numCache>
                      <c:formatCode>0%</c:formatCode>
                      <c:ptCount val="12"/>
                      <c:pt idx="0" formatCode="_(* #,##0_);_(* \(#,##0\);_(* &quot;-&quot;_);_(@_)">
                        <c:v>6837</c:v>
                      </c:pt>
                      <c:pt idx="1">
                        <c:v>1</c:v>
                      </c:pt>
                      <c:pt idx="2" formatCode="_(* #,##0_);_(* \(#,##0\);_(* &quot;-&quot;_);_(@_)">
                        <c:v>10391</c:v>
                      </c:pt>
                      <c:pt idx="3">
                        <c:v>1</c:v>
                      </c:pt>
                      <c:pt idx="4" formatCode="_(* #,##0_);_(* \(#,##0\);_(* &quot;-&quot;_);_(@_)">
                        <c:v>14241</c:v>
                      </c:pt>
                      <c:pt idx="5">
                        <c:v>1</c:v>
                      </c:pt>
                      <c:pt idx="6" formatCode="_(* #,##0_);_(* \(#,##0\);_(* &quot;-&quot;_);_(@_)">
                        <c:v>4524</c:v>
                      </c:pt>
                      <c:pt idx="7">
                        <c:v>1</c:v>
                      </c:pt>
                      <c:pt idx="8" formatCode="_(* #,##0_);_(* \(#,##0\);_(* &quot;-&quot;_);_(@_)">
                        <c:v>9284</c:v>
                      </c:pt>
                      <c:pt idx="9">
                        <c:v>1</c:v>
                      </c:pt>
                      <c:pt idx="10" formatCode="_(* #,##0_);_(* \(#,##0\);_(* &quot;-&quot;_);_(@_)">
                        <c:v>15964</c:v>
                      </c:pt>
                      <c:pt idx="11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E-236F-40AA-8AA7-C4FE3F257B56}"/>
                  </c:ext>
                </c:extLst>
              </c15:ser>
            </c15:filteredBarSeries>
          </c:ext>
        </c:extLst>
      </c:barChart>
      <c:catAx>
        <c:axId val="751114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1122240"/>
        <c:crosses val="autoZero"/>
        <c:auto val="1"/>
        <c:lblAlgn val="ctr"/>
        <c:lblOffset val="100"/>
        <c:noMultiLvlLbl val="0"/>
      </c:catAx>
      <c:valAx>
        <c:axId val="75112224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>
              <a:innerShdw blurRad="63500" dist="50800" dir="16200000">
                <a:prstClr val="black">
                  <a:alpha val="50000"/>
                </a:prstClr>
              </a:innerShdw>
            </a:effectLst>
          </c:spPr>
        </c:majorGridlines>
        <c:numFmt formatCode="_(* #,##0_);_(* \(#,##0\);_(* &quot;-&quot;_);_(@_)" sourceLinked="1"/>
        <c:majorTickMark val="out"/>
        <c:minorTickMark val="none"/>
        <c:tickLblPos val="nextTo"/>
        <c:crossAx val="751114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29292929292931E-2"/>
          <c:y val="0.23858616443610089"/>
          <c:w val="0.91230158730158728"/>
          <c:h val="0.61304776707913633"/>
        </c:manualLayout>
      </c:layout>
      <c:doughnutChart>
        <c:varyColors val="1"/>
        <c:ser>
          <c:idx val="0"/>
          <c:order val="0"/>
          <c:tx>
            <c:strRef>
              <c:f>'7. Recaudo'!$I$7</c:f>
              <c:strCache>
                <c:ptCount val="1"/>
                <c:pt idx="0">
                  <c:v>Total acumulado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9.4896155958469786E-2"/>
                  <c:y val="-7.8950701658819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11-4FD5-B436-BC3B1E2B9D2C}"/>
                </c:ext>
              </c:extLst>
            </c:dLbl>
            <c:dLbl>
              <c:idx val="1"/>
              <c:layout>
                <c:manualLayout>
                  <c:x val="0.10368283706573558"/>
                  <c:y val="-5.2633801105879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11-4FD5-B436-BC3B1E2B9D2C}"/>
                </c:ext>
              </c:extLst>
            </c:dLbl>
            <c:dLbl>
              <c:idx val="2"/>
              <c:layout>
                <c:manualLayout>
                  <c:x val="0.18452030325258029"/>
                  <c:y val="9.8688377073524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11-4FD5-B436-BC3B1E2B9D2C}"/>
                </c:ext>
              </c:extLst>
            </c:dLbl>
            <c:dLbl>
              <c:idx val="3"/>
              <c:layout>
                <c:manualLayout>
                  <c:x val="0"/>
                  <c:y val="-9.8688377073524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11-4FD5-B436-BC3B1E2B9D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Recaudo'!$B$8:$B$11</c:f>
              <c:strCache>
                <c:ptCount val="4"/>
                <c:pt idx="0">
                  <c:v>Productores Permanentes</c:v>
                </c:pt>
                <c:pt idx="1">
                  <c:v>Productores Ocasionales</c:v>
                </c:pt>
                <c:pt idx="2">
                  <c:v>Agentes de Retención </c:v>
                </c:pt>
                <c:pt idx="3">
                  <c:v>**[Por clasificar]**</c:v>
                </c:pt>
              </c:strCache>
            </c:strRef>
          </c:cat>
          <c:val>
            <c:numRef>
              <c:f>'7. Recaudo'!$I$8:$I$11</c:f>
              <c:numCache>
                <c:formatCode>_("$"\ * #,##0_);_("$"\ * \(#,##0\);_("$"\ * "-"??_);_(@_)</c:formatCode>
                <c:ptCount val="4"/>
                <c:pt idx="0">
                  <c:v>11164663510.1</c:v>
                </c:pt>
                <c:pt idx="1">
                  <c:v>8811412950.3999996</c:v>
                </c:pt>
                <c:pt idx="2">
                  <c:v>124845907989.50999</c:v>
                </c:pt>
                <c:pt idx="3">
                  <c:v>27877000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11-4FD5-B436-BC3B1E2B9D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% de participación</a:t>
            </a:r>
            <a:r>
              <a:rPr lang="en-US" sz="1600" baseline="0"/>
              <a:t> de eventos por tipo de espectáuclos que aportaron a la Contribución parafiscal, </a:t>
            </a:r>
            <a:r>
              <a:rPr lang="en-US" sz="1600"/>
              <a:t> 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708213209962359"/>
          <c:y val="0.16824039797006179"/>
          <c:w val="0.51444162099129798"/>
          <c:h val="0.75074787897708439"/>
        </c:manualLayout>
      </c:layout>
      <c:doughnutChart>
        <c:varyColors val="1"/>
        <c:ser>
          <c:idx val="0"/>
          <c:order val="0"/>
          <c:tx>
            <c:strRef>
              <c:f>'7. Recaudo'!$J$404</c:f>
              <c:strCache>
                <c:ptCount val="1"/>
                <c:pt idx="0">
                  <c:v>% año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1"/>
              <c:layout>
                <c:manualLayout>
                  <c:x val="0.21893465640612428"/>
                  <c:y val="-9.51719627633877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8A-43D9-B425-3E52512B0EDB}"/>
                </c:ext>
              </c:extLst>
            </c:dLbl>
            <c:dLbl>
              <c:idx val="2"/>
              <c:layout>
                <c:manualLayout>
                  <c:x val="1.5436565364206465E-2"/>
                  <c:y val="-2.816131303868128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8A-43D9-B425-3E52512B0EDB}"/>
                </c:ext>
              </c:extLst>
            </c:dLbl>
            <c:dLbl>
              <c:idx val="3"/>
              <c:layout>
                <c:manualLayout>
                  <c:x val="0.13892908827785819"/>
                  <c:y val="1.12636383148178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8A-43D9-B425-3E52512B0E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'7. Recaudo'!$B$405:$B$408</c:f>
              <c:strCache>
                <c:ptCount val="4"/>
                <c:pt idx="0">
                  <c:v>Música</c:v>
                </c:pt>
                <c:pt idx="1">
                  <c:v>Teatro</c:v>
                </c:pt>
                <c:pt idx="2">
                  <c:v>Danza</c:v>
                </c:pt>
                <c:pt idx="3">
                  <c:v>Circo sin animales</c:v>
                </c:pt>
              </c:strCache>
            </c:strRef>
          </c:cat>
          <c:val>
            <c:numRef>
              <c:f>'7. Recaudo'!$J$405:$J$408</c:f>
              <c:numCache>
                <c:formatCode>0%</c:formatCode>
                <c:ptCount val="4"/>
                <c:pt idx="0">
                  <c:v>0.63977868375072799</c:v>
                </c:pt>
                <c:pt idx="1">
                  <c:v>0.2732463295269168</c:v>
                </c:pt>
                <c:pt idx="2">
                  <c:v>5.872756933115824E-2</c:v>
                </c:pt>
                <c:pt idx="3">
                  <c:v>1.6313213703099509E-2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8A-43D9-B425-3E52512B0E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0"/>
        <c:holeSize val="42"/>
      </c:doughnut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de participación de eventos por tipo de artista que aportaron a la Contribución parafiscal,   2022</a:t>
            </a:r>
          </a:p>
        </c:rich>
      </c:tx>
      <c:layout>
        <c:manualLayout>
          <c:xMode val="edge"/>
          <c:yMode val="edge"/>
          <c:x val="9.2817225047689522E-2"/>
          <c:y val="3.2549330175792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0708213209962359"/>
          <c:y val="0.16824039797006179"/>
          <c:w val="0.51444162099129798"/>
          <c:h val="0.75074787897708439"/>
        </c:manualLayout>
      </c:layout>
      <c:doughnutChart>
        <c:varyColors val="1"/>
        <c:ser>
          <c:idx val="4"/>
          <c:order val="4"/>
          <c:tx>
            <c:strRef>
              <c:f>'7. Recaudo'!$J$415</c:f>
              <c:strCache>
                <c:ptCount val="1"/>
                <c:pt idx="0">
                  <c:v>% año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B2D-4448-8B16-AF521D8098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B2D-4448-8B16-AF521D8098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B2D-4448-8B16-AF521D8098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'7. Recaudo'!$B$416:$B$418</c:f>
              <c:strCache>
                <c:ptCount val="3"/>
                <c:pt idx="0">
                  <c:v>Nacional</c:v>
                </c:pt>
                <c:pt idx="1">
                  <c:v>Internacional</c:v>
                </c:pt>
                <c:pt idx="2">
                  <c:v>Mixto</c:v>
                </c:pt>
              </c:strCache>
            </c:strRef>
          </c:cat>
          <c:val>
            <c:numRef>
              <c:f>'7. Recaudo'!$J$416:$J$418</c:f>
              <c:numCache>
                <c:formatCode>0%</c:formatCode>
                <c:ptCount val="3"/>
                <c:pt idx="0">
                  <c:v>0.67938264414676763</c:v>
                </c:pt>
                <c:pt idx="1">
                  <c:v>0.26354105998835176</c:v>
                </c:pt>
                <c:pt idx="2">
                  <c:v>5.7076295864880604E-2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2D-4448-8B16-AF521D8098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'7. Recaudo'!$D$415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AB2D-4448-8B16-AF521D80984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A-AB2D-4448-8B16-AF521D80984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C-AB2D-4448-8B16-AF521D80984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'7. Recaudo'!$B$416:$B$418</c15:sqref>
                        </c15:formulaRef>
                      </c:ext>
                    </c:extLst>
                    <c:strCache>
                      <c:ptCount val="3"/>
                      <c:pt idx="0">
                        <c:v>Nacional</c:v>
                      </c:pt>
                      <c:pt idx="1">
                        <c:v>Internacional</c:v>
                      </c:pt>
                      <c:pt idx="2">
                        <c:v>Mixto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'7. Recaudo'!$D$416:$D$418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"/>
                      <c:pt idx="0">
                        <c:v>255</c:v>
                      </c:pt>
                      <c:pt idx="1">
                        <c:v>281</c:v>
                      </c:pt>
                      <c:pt idx="2">
                        <c:v>57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D-AB2D-4448-8B16-AF521D809848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'7. Recaudo'!$E$415</c15:sqref>
                        </c15:formulaRef>
                      </c:ext>
                    </c:extLst>
                    <c:strCache>
                      <c:ptCount val="1"/>
                      <c:pt idx="0">
                        <c:v>2019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AB2D-4448-8B16-AF521D80984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AB2D-4448-8B16-AF521D80984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AB2D-4448-8B16-AF521D80984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'7. Recaudo'!$B$416:$B$418</c15:sqref>
                        </c15:formulaRef>
                      </c:ext>
                    </c:extLst>
                    <c:strCache>
                      <c:ptCount val="3"/>
                      <c:pt idx="0">
                        <c:v>Nacional</c:v>
                      </c:pt>
                      <c:pt idx="1">
                        <c:v>Internacional</c:v>
                      </c:pt>
                      <c:pt idx="2">
                        <c:v>Mixto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'7. Recaudo'!$E$416:$E$418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"/>
                      <c:pt idx="0">
                        <c:v>240</c:v>
                      </c:pt>
                      <c:pt idx="1">
                        <c:v>220</c:v>
                      </c:pt>
                      <c:pt idx="2">
                        <c:v>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AB2D-4448-8B16-AF521D809848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'7. Recaudo'!$F$415</c15:sqref>
                        </c15:formulaRef>
                      </c:ext>
                    </c:extLst>
                    <c:strCache>
                      <c:ptCount val="1"/>
                      <c:pt idx="0">
                        <c:v>2020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6-AB2D-4448-8B16-AF521D80984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8-AB2D-4448-8B16-AF521D80984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A-AB2D-4448-8B16-AF521D80984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'7. Recaudo'!$B$416:$B$418</c15:sqref>
                        </c15:formulaRef>
                      </c:ext>
                    </c:extLst>
                    <c:strCache>
                      <c:ptCount val="3"/>
                      <c:pt idx="0">
                        <c:v>Nacional</c:v>
                      </c:pt>
                      <c:pt idx="1">
                        <c:v>Internacional</c:v>
                      </c:pt>
                      <c:pt idx="2">
                        <c:v>Mixto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'7. Recaudo'!$F$416:$F$418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"/>
                      <c:pt idx="0">
                        <c:v>89</c:v>
                      </c:pt>
                      <c:pt idx="1">
                        <c:v>96</c:v>
                      </c:pt>
                      <c:pt idx="2">
                        <c:v>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AB2D-4448-8B16-AF521D809848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'7. Recaudo'!$I$415</c15:sqref>
                        </c15:formulaRef>
                      </c:ext>
                    </c:extLst>
                    <c:strCache>
                      <c:ptCount val="1"/>
                      <c:pt idx="0">
                        <c:v>Total eventos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AB2D-4448-8B16-AF521D80984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AB2D-4448-8B16-AF521D809848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cene3d>
                      <a:camera prst="orthographicFront"/>
                      <a:lightRig rig="brightRoom" dir="t"/>
                    </a:scene3d>
                    <a:sp3d prstMaterial="flat">
                      <a:bevelT w="50800" h="101600" prst="angle"/>
                      <a:contourClr>
                        <a:srgbClr val="000000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AB2D-4448-8B16-AF521D80984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'7. Recaudo'!$B$416:$B$418</c15:sqref>
                        </c15:formulaRef>
                      </c:ext>
                    </c:extLst>
                    <c:strCache>
                      <c:ptCount val="3"/>
                      <c:pt idx="0">
                        <c:v>Nacional</c:v>
                      </c:pt>
                      <c:pt idx="1">
                        <c:v>Internacional</c:v>
                      </c:pt>
                      <c:pt idx="2">
                        <c:v>Mixto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'7. Recaudo'!$I$416:$I$418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"/>
                      <c:pt idx="0">
                        <c:v>4085</c:v>
                      </c:pt>
                      <c:pt idx="1">
                        <c:v>1976</c:v>
                      </c:pt>
                      <c:pt idx="2">
                        <c:v>525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AB2D-4448-8B16-AF521D809848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1936881246077891"/>
          <c:y val="0.89756586255867354"/>
          <c:w val="0.31240021105147969"/>
          <c:h val="6.10304212361740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117401</xdr:colOff>
      <xdr:row>495</xdr:row>
      <xdr:rowOff>0</xdr:rowOff>
    </xdr:from>
    <xdr:to>
      <xdr:col>35</xdr:col>
      <xdr:colOff>498401</xdr:colOff>
      <xdr:row>503</xdr:row>
      <xdr:rowOff>55378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383EC37C-621F-418F-AAF8-9DECE1759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383892</xdr:colOff>
      <xdr:row>0</xdr:row>
      <xdr:rowOff>148574</xdr:rowOff>
    </xdr:from>
    <xdr:to>
      <xdr:col>27</xdr:col>
      <xdr:colOff>186458</xdr:colOff>
      <xdr:row>14</xdr:row>
      <xdr:rowOff>0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778BFD38-A742-4ED8-9670-E5C168DDC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1104899</xdr:colOff>
      <xdr:row>401</xdr:row>
      <xdr:rowOff>13048</xdr:rowOff>
    </xdr:from>
    <xdr:to>
      <xdr:col>28</xdr:col>
      <xdr:colOff>571500</xdr:colOff>
      <xdr:row>412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518E3A68-ED63-4799-B170-C0D8CB944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209551</xdr:colOff>
      <xdr:row>414</xdr:row>
      <xdr:rowOff>180975</xdr:rowOff>
    </xdr:from>
    <xdr:to>
      <xdr:col>27</xdr:col>
      <xdr:colOff>704851</xdr:colOff>
      <xdr:row>427</xdr:row>
      <xdr:rowOff>0</xdr:rowOff>
    </xdr:to>
    <xdr:graphicFrame macro="">
      <xdr:nvGraphicFramePr>
        <xdr:cNvPr id="11" name="17 Gráfico">
          <a:extLst>
            <a:ext uri="{FF2B5EF4-FFF2-40B4-BE49-F238E27FC236}">
              <a16:creationId xmlns:a16="http://schemas.microsoft.com/office/drawing/2014/main" id="{AD032CB7-8FE4-4640-B1BB-5FA1A14DD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e%20ANUARIO%202022_ajustes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NCULTURA\LEP\Solicitudes%20Felipe\SCRD\2022\PULEP%20-%20Matriz%20informaci&#243;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 productores"/>
      <sheetName val="6.2. operadores"/>
      <sheetName val="6.3 escenarios"/>
      <sheetName val="6.4 Eventos "/>
      <sheetName val="7. Recaudo"/>
      <sheetName val="8 Giro"/>
      <sheetName val="9 al 9.7 EJECUCIÓN"/>
    </sheetNames>
    <sheetDataSet>
      <sheetData sheetId="0">
        <row r="19">
          <cell r="B19" t="str">
            <v>TIPO DE PRODUCTOR</v>
          </cell>
          <cell r="C19">
            <v>2018</v>
          </cell>
          <cell r="D19" t="str">
            <v>% participación 2018</v>
          </cell>
          <cell r="E19">
            <v>2019</v>
          </cell>
          <cell r="F19" t="str">
            <v>% participación 2019</v>
          </cell>
          <cell r="G19">
            <v>2020</v>
          </cell>
          <cell r="H19" t="str">
            <v>% participación 2020</v>
          </cell>
          <cell r="I19">
            <v>2021</v>
          </cell>
          <cell r="J19" t="str">
            <v>% participación 2021</v>
          </cell>
          <cell r="K19">
            <v>2022</v>
          </cell>
        </row>
        <row r="20">
          <cell r="B20" t="str">
            <v>OCASIONAL</v>
          </cell>
          <cell r="C20">
            <v>1457</v>
          </cell>
          <cell r="D20">
            <v>0.88895668090298963</v>
          </cell>
          <cell r="E20">
            <v>2306</v>
          </cell>
          <cell r="F20">
            <v>0.9224</v>
          </cell>
          <cell r="G20">
            <v>970</v>
          </cell>
          <cell r="H20">
            <v>0.8591674047829938</v>
          </cell>
          <cell r="I20">
            <v>1637</v>
          </cell>
          <cell r="J20">
            <v>0.89112683723462172</v>
          </cell>
          <cell r="K20">
            <v>1786</v>
          </cell>
        </row>
        <row r="21">
          <cell r="B21" t="str">
            <v>PERMANENTE</v>
          </cell>
          <cell r="C21">
            <v>182</v>
          </cell>
          <cell r="D21">
            <v>0.11104331909701037</v>
          </cell>
          <cell r="E21">
            <v>194</v>
          </cell>
          <cell r="F21">
            <v>7.7600000000000002E-2</v>
          </cell>
          <cell r="G21">
            <v>159</v>
          </cell>
          <cell r="H21">
            <v>0.1408325952170062</v>
          </cell>
          <cell r="I21">
            <v>200</v>
          </cell>
          <cell r="J21">
            <v>0.10887316276537834</v>
          </cell>
          <cell r="K21">
            <v>233</v>
          </cell>
        </row>
        <row r="49">
          <cell r="C49" t="str">
            <v>OCASIONAL</v>
          </cell>
          <cell r="F49" t="str">
            <v>PERMANENTE</v>
          </cell>
        </row>
        <row r="50">
          <cell r="C50" t="str">
            <v>Persona Jurídica Privada</v>
          </cell>
          <cell r="D50" t="str">
            <v>Persona Jurídica Pública</v>
          </cell>
          <cell r="E50" t="str">
            <v>Persona Natural</v>
          </cell>
          <cell r="F50" t="str">
            <v>Persona Jurídica Privada</v>
          </cell>
          <cell r="G50" t="str">
            <v>Persona Jurídica Pública</v>
          </cell>
          <cell r="H50" t="str">
            <v>Persona Natural</v>
          </cell>
        </row>
        <row r="51">
          <cell r="B51">
            <v>2018</v>
          </cell>
          <cell r="C51">
            <v>942</v>
          </cell>
          <cell r="D51">
            <v>43</v>
          </cell>
          <cell r="E51">
            <v>472</v>
          </cell>
          <cell r="F51">
            <v>139</v>
          </cell>
          <cell r="G51">
            <v>9</v>
          </cell>
          <cell r="H51">
            <v>34</v>
          </cell>
        </row>
        <row r="52">
          <cell r="B52">
            <v>2019</v>
          </cell>
          <cell r="C52">
            <v>1438</v>
          </cell>
          <cell r="D52">
            <v>67</v>
          </cell>
          <cell r="E52">
            <v>801</v>
          </cell>
          <cell r="F52">
            <v>151</v>
          </cell>
          <cell r="G52">
            <v>9</v>
          </cell>
          <cell r="H52">
            <v>34</v>
          </cell>
        </row>
        <row r="53">
          <cell r="B53">
            <v>2020</v>
          </cell>
          <cell r="C53">
            <v>726</v>
          </cell>
          <cell r="D53">
            <v>33</v>
          </cell>
          <cell r="E53">
            <v>211</v>
          </cell>
          <cell r="F53">
            <v>133</v>
          </cell>
          <cell r="G53">
            <v>5</v>
          </cell>
          <cell r="H53">
            <v>21</v>
          </cell>
        </row>
        <row r="54">
          <cell r="B54">
            <v>2021</v>
          </cell>
          <cell r="C54">
            <v>1108</v>
          </cell>
          <cell r="D54">
            <v>52</v>
          </cell>
          <cell r="E54">
            <v>477</v>
          </cell>
          <cell r="F54">
            <v>158</v>
          </cell>
          <cell r="G54">
            <v>8</v>
          </cell>
          <cell r="H54">
            <v>34</v>
          </cell>
        </row>
        <row r="55">
          <cell r="B55">
            <v>2022</v>
          </cell>
          <cell r="C55">
            <v>1075</v>
          </cell>
          <cell r="D55">
            <v>42</v>
          </cell>
          <cell r="E55">
            <v>669</v>
          </cell>
          <cell r="F55">
            <v>184</v>
          </cell>
          <cell r="G55">
            <v>8</v>
          </cell>
          <cell r="H55">
            <v>41</v>
          </cell>
        </row>
        <row r="63">
          <cell r="H63" t="str">
            <v>% PARTICIPACIÓN TOTAL</v>
          </cell>
        </row>
        <row r="64">
          <cell r="B64" t="str">
            <v>GRANDE</v>
          </cell>
          <cell r="H64">
            <v>0.10351659237246162</v>
          </cell>
        </row>
        <row r="65">
          <cell r="B65" t="str">
            <v>MEDIANO</v>
          </cell>
          <cell r="H65">
            <v>0.1971272907379891</v>
          </cell>
        </row>
        <row r="66">
          <cell r="B66" t="str">
            <v>PEQUEÑO</v>
          </cell>
          <cell r="H66">
            <v>0.69836552748885583</v>
          </cell>
        </row>
        <row r="82">
          <cell r="C82" t="str">
            <v>OCASIONALES</v>
          </cell>
          <cell r="D82" t="str">
            <v>PERMANENTES</v>
          </cell>
        </row>
        <row r="83">
          <cell r="B83" t="str">
            <v>Bogotá D.C</v>
          </cell>
          <cell r="C83">
            <v>403</v>
          </cell>
          <cell r="D83">
            <v>87</v>
          </cell>
        </row>
        <row r="84">
          <cell r="B84" t="str">
            <v>Medellín</v>
          </cell>
          <cell r="C84">
            <v>219</v>
          </cell>
          <cell r="D84">
            <v>42</v>
          </cell>
        </row>
        <row r="85">
          <cell r="B85" t="str">
            <v>Cali</v>
          </cell>
          <cell r="C85">
            <v>124</v>
          </cell>
          <cell r="D85">
            <v>34</v>
          </cell>
        </row>
        <row r="101">
          <cell r="G101">
            <v>2020</v>
          </cell>
          <cell r="H101" t="str">
            <v>% DE PARTICIPACIÓN 2020</v>
          </cell>
          <cell r="I101">
            <v>2021</v>
          </cell>
          <cell r="J101" t="str">
            <v>% DE PARTICIPACIÓN 2021</v>
          </cell>
          <cell r="K101">
            <v>2022</v>
          </cell>
          <cell r="L101" t="str">
            <v>% DE PARTICIPACIÓN 2022</v>
          </cell>
        </row>
        <row r="102">
          <cell r="B102" t="str">
            <v>MÚSICA</v>
          </cell>
          <cell r="G102">
            <v>275</v>
          </cell>
          <cell r="H102">
            <v>0.24357838795394154</v>
          </cell>
          <cell r="I102">
            <v>515</v>
          </cell>
          <cell r="J102">
            <v>0.28034839412084922</v>
          </cell>
          <cell r="K102">
            <v>671</v>
          </cell>
          <cell r="L102">
            <v>0.33234274393263991</v>
          </cell>
        </row>
        <row r="103">
          <cell r="B103" t="str">
            <v>TEATRO</v>
          </cell>
          <cell r="G103">
            <v>89</v>
          </cell>
          <cell r="H103">
            <v>7.8830823737821076E-2</v>
          </cell>
          <cell r="I103">
            <v>139</v>
          </cell>
          <cell r="J103">
            <v>7.5666848121937941E-2</v>
          </cell>
          <cell r="K103">
            <v>146</v>
          </cell>
          <cell r="L103">
            <v>7.2313026250619125E-2</v>
          </cell>
        </row>
        <row r="104">
          <cell r="B104" t="str">
            <v>DANZA</v>
          </cell>
          <cell r="G104">
            <v>38</v>
          </cell>
          <cell r="H104">
            <v>3.3658104517271921E-2</v>
          </cell>
          <cell r="I104">
            <v>62</v>
          </cell>
          <cell r="J104">
            <v>3.3750680457267285E-2</v>
          </cell>
          <cell r="K104">
            <v>49</v>
          </cell>
          <cell r="L104">
            <v>2.4269440316988609E-2</v>
          </cell>
        </row>
        <row r="105">
          <cell r="B105" t="str">
            <v xml:space="preserve">CIRCO SIN ANIMALES </v>
          </cell>
          <cell r="G105">
            <v>22</v>
          </cell>
          <cell r="H105">
            <v>1.9486271036315322E-2</v>
          </cell>
          <cell r="I105">
            <v>46</v>
          </cell>
          <cell r="J105">
            <v>2.5040827436037017E-2</v>
          </cell>
          <cell r="K105">
            <v>63</v>
          </cell>
          <cell r="L105">
            <v>3.1203566121842496E-2</v>
          </cell>
        </row>
        <row r="106">
          <cell r="B106" t="str">
            <v xml:space="preserve">MAGIA </v>
          </cell>
          <cell r="G106">
            <v>1</v>
          </cell>
          <cell r="H106">
            <v>8.8573959255978745E-4</v>
          </cell>
          <cell r="I106">
            <v>1</v>
          </cell>
          <cell r="J106">
            <v>5.4436581382689172E-4</v>
          </cell>
          <cell r="K106">
            <v>0</v>
          </cell>
          <cell r="L106">
            <v>0</v>
          </cell>
        </row>
        <row r="107">
          <cell r="B107" t="str">
            <v>DOS O MÁS ARTES ESCÉNICAS</v>
          </cell>
          <cell r="G107">
            <v>693</v>
          </cell>
          <cell r="H107">
            <v>0.61381753764393265</v>
          </cell>
          <cell r="I107">
            <v>1063</v>
          </cell>
          <cell r="J107">
            <v>0.5786608600979859</v>
          </cell>
          <cell r="K107">
            <v>1090</v>
          </cell>
          <cell r="L107">
            <v>0.53987122337790983</v>
          </cell>
        </row>
        <row r="108">
          <cell r="B108" t="str">
            <v>NO INFORMA</v>
          </cell>
          <cell r="G108">
            <v>11</v>
          </cell>
          <cell r="H108">
            <v>9.7431355181576609E-3</v>
          </cell>
          <cell r="I108">
            <v>11</v>
          </cell>
          <cell r="J108">
            <v>5.9880239520958087E-3</v>
          </cell>
          <cell r="K108">
            <v>0</v>
          </cell>
          <cell r="L108">
            <v>0</v>
          </cell>
        </row>
      </sheetData>
      <sheetData sheetId="1"/>
      <sheetData sheetId="2">
        <row r="22">
          <cell r="B22" t="str">
            <v>Privado</v>
          </cell>
          <cell r="J22">
            <v>0.62</v>
          </cell>
        </row>
        <row r="23">
          <cell r="B23" t="str">
            <v>Público</v>
          </cell>
          <cell r="J23">
            <v>0.3</v>
          </cell>
        </row>
        <row r="24">
          <cell r="B24" t="str">
            <v>Mixto</v>
          </cell>
          <cell r="J24">
            <v>0.08</v>
          </cell>
        </row>
        <row r="37">
          <cell r="B37" t="str">
            <v>Otro</v>
          </cell>
          <cell r="H37">
            <v>4</v>
          </cell>
        </row>
        <row r="38">
          <cell r="B38" t="str">
            <v>Teatro</v>
          </cell>
          <cell r="H38">
            <v>6</v>
          </cell>
        </row>
        <row r="39">
          <cell r="B39" t="str">
            <v>Bar o Discoteca</v>
          </cell>
          <cell r="H39">
            <v>0</v>
          </cell>
        </row>
        <row r="40">
          <cell r="B40" t="str">
            <v>Escenario Deportivo</v>
          </cell>
          <cell r="H40">
            <v>1</v>
          </cell>
        </row>
        <row r="41">
          <cell r="B41" t="str">
            <v>Auditorio</v>
          </cell>
          <cell r="H41">
            <v>2</v>
          </cell>
        </row>
        <row r="42">
          <cell r="B42" t="str">
            <v>Espacio Público</v>
          </cell>
          <cell r="H42">
            <v>1</v>
          </cell>
        </row>
        <row r="43">
          <cell r="B43" t="str">
            <v>Espacio no convencional</v>
          </cell>
          <cell r="H43">
            <v>10</v>
          </cell>
        </row>
        <row r="44">
          <cell r="B44" t="str">
            <v>Sala</v>
          </cell>
          <cell r="H44">
            <v>6</v>
          </cell>
        </row>
        <row r="45">
          <cell r="B45" t="str">
            <v>Casa de Cultura</v>
          </cell>
          <cell r="H45">
            <v>1</v>
          </cell>
        </row>
        <row r="46">
          <cell r="B46" t="str">
            <v>Parque</v>
          </cell>
          <cell r="H46">
            <v>2</v>
          </cell>
        </row>
        <row r="47">
          <cell r="B47" t="str">
            <v>Biblioteca</v>
          </cell>
          <cell r="H47">
            <v>1</v>
          </cell>
        </row>
        <row r="57">
          <cell r="F57">
            <v>2019</v>
          </cell>
          <cell r="J57" t="str">
            <v>% Participación</v>
          </cell>
        </row>
        <row r="58">
          <cell r="B58" t="str">
            <v>Arriendo</v>
          </cell>
          <cell r="F58">
            <v>23</v>
          </cell>
          <cell r="J58">
            <v>0.48</v>
          </cell>
        </row>
        <row r="59">
          <cell r="B59" t="str">
            <v>Propietario</v>
          </cell>
          <cell r="F59">
            <v>19</v>
          </cell>
          <cell r="J59">
            <v>0.28000000000000003</v>
          </cell>
        </row>
        <row r="60">
          <cell r="B60" t="str">
            <v>Otro</v>
          </cell>
          <cell r="F60">
            <v>2</v>
          </cell>
          <cell r="J60">
            <v>0.14000000000000001</v>
          </cell>
        </row>
        <row r="61">
          <cell r="B61" t="str">
            <v>Comodato</v>
          </cell>
          <cell r="F61">
            <v>1</v>
          </cell>
          <cell r="J61">
            <v>0.1</v>
          </cell>
        </row>
      </sheetData>
      <sheetData sheetId="3">
        <row r="6">
          <cell r="C6" t="str">
            <v>Eventos registrados</v>
          </cell>
        </row>
        <row r="7">
          <cell r="B7">
            <v>2017</v>
          </cell>
          <cell r="C7">
            <v>6837</v>
          </cell>
        </row>
        <row r="8">
          <cell r="B8">
            <v>2018</v>
          </cell>
          <cell r="C8">
            <v>10391</v>
          </cell>
        </row>
        <row r="9">
          <cell r="B9">
            <v>2019</v>
          </cell>
          <cell r="C9">
            <v>14241</v>
          </cell>
        </row>
        <row r="10">
          <cell r="B10">
            <v>2020</v>
          </cell>
          <cell r="C10">
            <v>4524</v>
          </cell>
        </row>
        <row r="11">
          <cell r="B11">
            <v>2021</v>
          </cell>
          <cell r="C11">
            <v>9284</v>
          </cell>
        </row>
        <row r="12">
          <cell r="B12">
            <v>2022</v>
          </cell>
          <cell r="C12">
            <v>15964</v>
          </cell>
        </row>
        <row r="26">
          <cell r="C26">
            <v>2017</v>
          </cell>
          <cell r="D26" t="str">
            <v>% del 2017</v>
          </cell>
          <cell r="E26">
            <v>2018</v>
          </cell>
          <cell r="F26" t="str">
            <v>% del 2018</v>
          </cell>
          <cell r="G26">
            <v>2019</v>
          </cell>
          <cell r="H26" t="str">
            <v>% del 2019</v>
          </cell>
          <cell r="I26">
            <v>2020</v>
          </cell>
          <cell r="J26" t="str">
            <v>% del 2020</v>
          </cell>
          <cell r="K26">
            <v>2021</v>
          </cell>
          <cell r="L26" t="str">
            <v>% del 2021</v>
          </cell>
          <cell r="M26">
            <v>2022</v>
          </cell>
          <cell r="N26" t="str">
            <v>% del 2022</v>
          </cell>
          <cell r="O26" t="str">
            <v>Total</v>
          </cell>
          <cell r="P26" t="str">
            <v>% total</v>
          </cell>
          <cell r="Q26" t="str">
            <v>Variación 2021/22</v>
          </cell>
        </row>
        <row r="27">
          <cell r="B27" t="str">
            <v>Enero</v>
          </cell>
          <cell r="C27">
            <v>184</v>
          </cell>
          <cell r="D27">
            <v>2.6912388474477109E-2</v>
          </cell>
          <cell r="E27">
            <v>199</v>
          </cell>
          <cell r="F27">
            <v>1.915118852853431E-2</v>
          </cell>
          <cell r="G27">
            <v>300</v>
          </cell>
          <cell r="H27">
            <v>2.1065936380872129E-2</v>
          </cell>
          <cell r="I27">
            <v>521</v>
          </cell>
          <cell r="J27">
            <v>0.11516357206012379</v>
          </cell>
          <cell r="K27">
            <v>13</v>
          </cell>
          <cell r="L27">
            <v>1.4002585092632487E-3</v>
          </cell>
          <cell r="M27">
            <v>415</v>
          </cell>
          <cell r="N27">
            <v>2.5995990979704335E-2</v>
          </cell>
          <cell r="O27">
            <v>1632</v>
          </cell>
          <cell r="P27">
            <v>2.6648813703238027E-2</v>
          </cell>
          <cell r="Q27">
            <v>30.923076923076923</v>
          </cell>
        </row>
        <row r="28">
          <cell r="B28" t="str">
            <v>Febrero</v>
          </cell>
          <cell r="C28">
            <v>233</v>
          </cell>
          <cell r="D28">
            <v>3.4079274535615038E-2</v>
          </cell>
          <cell r="E28">
            <v>415</v>
          </cell>
          <cell r="F28">
            <v>3.9938408237898182E-2</v>
          </cell>
          <cell r="G28">
            <v>477</v>
          </cell>
          <cell r="H28">
            <v>3.3494838845586683E-2</v>
          </cell>
          <cell r="I28">
            <v>732</v>
          </cell>
          <cell r="J28">
            <v>0.16180371352785147</v>
          </cell>
          <cell r="K28">
            <v>108</v>
          </cell>
          <cell r="L28">
            <v>1.1632916846186989E-2</v>
          </cell>
          <cell r="M28">
            <v>795</v>
          </cell>
          <cell r="N28">
            <v>4.9799548985216741E-2</v>
          </cell>
          <cell r="O28">
            <v>2760</v>
          </cell>
          <cell r="P28">
            <v>4.5067846704005488E-2</v>
          </cell>
          <cell r="Q28">
            <v>6.3611111111111107</v>
          </cell>
        </row>
        <row r="29">
          <cell r="B29" t="str">
            <v>Marzo</v>
          </cell>
          <cell r="C29">
            <v>349</v>
          </cell>
          <cell r="D29">
            <v>5.1045780313002782E-2</v>
          </cell>
          <cell r="E29">
            <v>693</v>
          </cell>
          <cell r="F29">
            <v>6.6692329900875758E-2</v>
          </cell>
          <cell r="G29">
            <v>878</v>
          </cell>
          <cell r="H29">
            <v>6.1652973808019103E-2</v>
          </cell>
          <cell r="I29">
            <v>449</v>
          </cell>
          <cell r="J29">
            <v>9.9248452696728565E-2</v>
          </cell>
          <cell r="K29">
            <v>315</v>
          </cell>
          <cell r="L29">
            <v>3.3929340801378716E-2</v>
          </cell>
          <cell r="M29">
            <v>1115</v>
          </cell>
          <cell r="N29">
            <v>6.9844650463542976E-2</v>
          </cell>
          <cell r="O29">
            <v>3799</v>
          </cell>
          <cell r="P29">
            <v>6.2033604937868421E-2</v>
          </cell>
          <cell r="Q29">
            <v>2.5396825396825395</v>
          </cell>
        </row>
        <row r="30">
          <cell r="B30" t="str">
            <v>Abril</v>
          </cell>
          <cell r="C30">
            <v>482</v>
          </cell>
          <cell r="D30">
            <v>7.049875676466287E-2</v>
          </cell>
          <cell r="E30">
            <v>707</v>
          </cell>
          <cell r="F30">
            <v>6.8039649696853041E-2</v>
          </cell>
          <cell r="G30">
            <v>956</v>
          </cell>
          <cell r="H30">
            <v>6.7130117267045847E-2</v>
          </cell>
          <cell r="I30">
            <v>5</v>
          </cell>
          <cell r="J30">
            <v>1.1052166224580018E-3</v>
          </cell>
          <cell r="K30">
            <v>283</v>
          </cell>
          <cell r="L30">
            <v>3.0482550624730719E-2</v>
          </cell>
          <cell r="M30">
            <v>879</v>
          </cell>
          <cell r="N30">
            <v>5.5061388123277377E-2</v>
          </cell>
          <cell r="O30">
            <v>3312</v>
          </cell>
          <cell r="P30">
            <v>5.4081416044806582E-2</v>
          </cell>
          <cell r="Q30">
            <v>2.1060070671378091</v>
          </cell>
        </row>
        <row r="31">
          <cell r="B31" t="str">
            <v>Mayo</v>
          </cell>
          <cell r="C31">
            <v>510</v>
          </cell>
          <cell r="D31">
            <v>7.4594120228170246E-2</v>
          </cell>
          <cell r="E31">
            <v>724</v>
          </cell>
          <cell r="F31">
            <v>6.9675680877682611E-2</v>
          </cell>
          <cell r="G31">
            <v>1263</v>
          </cell>
          <cell r="H31">
            <v>8.8687592163471662E-2</v>
          </cell>
          <cell r="I31">
            <v>137</v>
          </cell>
          <cell r="J31">
            <v>3.0282935455349248E-2</v>
          </cell>
          <cell r="K31">
            <v>333</v>
          </cell>
          <cell r="L31">
            <v>3.5868160275743216E-2</v>
          </cell>
          <cell r="M31">
            <v>1145</v>
          </cell>
          <cell r="N31">
            <v>7.1723878727136051E-2</v>
          </cell>
          <cell r="O31">
            <v>4112</v>
          </cell>
          <cell r="P31">
            <v>6.7144560016982088E-2</v>
          </cell>
          <cell r="Q31">
            <v>2.4384384384384385</v>
          </cell>
        </row>
        <row r="32">
          <cell r="B32" t="str">
            <v>Junio</v>
          </cell>
          <cell r="C32">
            <v>553</v>
          </cell>
          <cell r="D32">
            <v>8.0883428404270874E-2</v>
          </cell>
          <cell r="E32">
            <v>718</v>
          </cell>
          <cell r="F32">
            <v>6.9098258107978053E-2</v>
          </cell>
          <cell r="G32">
            <v>1163</v>
          </cell>
          <cell r="H32">
            <v>8.1665613369847623E-2</v>
          </cell>
          <cell r="I32">
            <v>420</v>
          </cell>
          <cell r="J32">
            <v>9.2838196286472149E-2</v>
          </cell>
          <cell r="K32">
            <v>520</v>
          </cell>
          <cell r="L32">
            <v>5.6010340370529946E-2</v>
          </cell>
          <cell r="M32">
            <v>1218</v>
          </cell>
          <cell r="N32">
            <v>7.6296667501879231E-2</v>
          </cell>
          <cell r="O32">
            <v>4592</v>
          </cell>
          <cell r="P32">
            <v>7.4982446400287395E-2</v>
          </cell>
          <cell r="Q32">
            <v>1.3423076923076922</v>
          </cell>
        </row>
        <row r="33">
          <cell r="B33" t="str">
            <v>Julio</v>
          </cell>
          <cell r="C33">
            <v>546</v>
          </cell>
          <cell r="D33">
            <v>7.9859587538394033E-2</v>
          </cell>
          <cell r="E33">
            <v>673</v>
          </cell>
          <cell r="F33">
            <v>6.4767587335193916E-2</v>
          </cell>
          <cell r="G33">
            <v>1253</v>
          </cell>
          <cell r="H33">
            <v>8.7985394284109258E-2</v>
          </cell>
          <cell r="I33">
            <v>493</v>
          </cell>
          <cell r="J33">
            <v>0.10897435897435898</v>
          </cell>
          <cell r="K33">
            <v>817</v>
          </cell>
          <cell r="L33">
            <v>8.8000861697544161E-2</v>
          </cell>
          <cell r="M33">
            <v>1439</v>
          </cell>
          <cell r="N33">
            <v>9.0140315710348279E-2</v>
          </cell>
          <cell r="O33">
            <v>5221</v>
          </cell>
          <cell r="P33">
            <v>8.5253343348410379E-2</v>
          </cell>
          <cell r="Q33">
            <v>0.76132190942472455</v>
          </cell>
        </row>
        <row r="34">
          <cell r="B34" t="str">
            <v>Agosto</v>
          </cell>
          <cell r="C34">
            <v>779</v>
          </cell>
          <cell r="D34">
            <v>0.11393886207400906</v>
          </cell>
          <cell r="E34">
            <v>1152</v>
          </cell>
          <cell r="F34">
            <v>0.11086517178327399</v>
          </cell>
          <cell r="G34">
            <v>1774</v>
          </cell>
          <cell r="H34">
            <v>0.12456990379889053</v>
          </cell>
          <cell r="I34">
            <v>373</v>
          </cell>
          <cell r="J34">
            <v>8.2449160035366925E-2</v>
          </cell>
          <cell r="K34">
            <v>1045</v>
          </cell>
          <cell r="L34">
            <v>0.11255924170616113</v>
          </cell>
          <cell r="M34">
            <v>1910</v>
          </cell>
          <cell r="N34">
            <v>0.1196441994487597</v>
          </cell>
          <cell r="O34">
            <v>7033</v>
          </cell>
          <cell r="P34">
            <v>0.11484136444538789</v>
          </cell>
          <cell r="Q34">
            <v>0.82775119617224879</v>
          </cell>
        </row>
        <row r="35">
          <cell r="B35" t="str">
            <v>Septiembre</v>
          </cell>
          <cell r="C35">
            <v>887</v>
          </cell>
          <cell r="D35">
            <v>0.12973526400468041</v>
          </cell>
          <cell r="E35">
            <v>1410</v>
          </cell>
          <cell r="F35">
            <v>0.13569435088056972</v>
          </cell>
          <cell r="G35">
            <v>1956</v>
          </cell>
          <cell r="H35">
            <v>0.1373499052032863</v>
          </cell>
          <cell r="I35">
            <v>375</v>
          </cell>
          <cell r="J35">
            <v>8.2891246684350134E-2</v>
          </cell>
          <cell r="K35">
            <v>1153</v>
          </cell>
          <cell r="L35">
            <v>0.12419215855234812</v>
          </cell>
          <cell r="M35">
            <v>2017</v>
          </cell>
          <cell r="N35">
            <v>0.12634678025557505</v>
          </cell>
          <cell r="O35">
            <v>7798</v>
          </cell>
          <cell r="P35">
            <v>0.12733299586878072</v>
          </cell>
          <cell r="Q35">
            <v>0.7493495229835212</v>
          </cell>
        </row>
        <row r="36">
          <cell r="B36" t="str">
            <v>Octubre</v>
          </cell>
          <cell r="C36">
            <v>943</v>
          </cell>
          <cell r="D36">
            <v>0.13792599093169519</v>
          </cell>
          <cell r="E36">
            <v>1605</v>
          </cell>
          <cell r="F36">
            <v>0.15446059089596767</v>
          </cell>
          <cell r="G36">
            <v>1751</v>
          </cell>
          <cell r="H36">
            <v>0.122954848676357</v>
          </cell>
          <cell r="I36">
            <v>319</v>
          </cell>
          <cell r="J36">
            <v>7.0512820512820512E-2</v>
          </cell>
          <cell r="K36">
            <v>1568</v>
          </cell>
          <cell r="L36">
            <v>0.16889271865575184</v>
          </cell>
          <cell r="M36">
            <v>2276</v>
          </cell>
          <cell r="N36">
            <v>0.14257078426459535</v>
          </cell>
          <cell r="O36">
            <v>8462</v>
          </cell>
          <cell r="P36">
            <v>0.1381754053656864</v>
          </cell>
          <cell r="Q36">
            <v>0.45153061224489793</v>
          </cell>
        </row>
        <row r="37">
          <cell r="B37" t="str">
            <v>Noviembre</v>
          </cell>
          <cell r="C37">
            <v>772</v>
          </cell>
          <cell r="D37">
            <v>0.11291502120813222</v>
          </cell>
          <cell r="E37">
            <v>1221</v>
          </cell>
          <cell r="F37">
            <v>0.11750553363487634</v>
          </cell>
          <cell r="G37">
            <v>1403</v>
          </cell>
          <cell r="H37">
            <v>9.8518362474545332E-2</v>
          </cell>
          <cell r="I37">
            <v>339</v>
          </cell>
          <cell r="J37">
            <v>7.4933687002652516E-2</v>
          </cell>
          <cell r="K37">
            <v>1849</v>
          </cell>
          <cell r="L37">
            <v>0.19915984489444205</v>
          </cell>
          <cell r="M37">
            <v>1949</v>
          </cell>
          <cell r="N37">
            <v>0.12208719619143071</v>
          </cell>
          <cell r="O37">
            <v>7533</v>
          </cell>
          <cell r="P37">
            <v>0.12300582942799758</v>
          </cell>
          <cell r="Q37">
            <v>5.4083288263926443E-2</v>
          </cell>
        </row>
        <row r="38">
          <cell r="B38" t="str">
            <v>Diciembre</v>
          </cell>
          <cell r="C38">
            <v>599</v>
          </cell>
          <cell r="D38">
            <v>8.7611525522890157E-2</v>
          </cell>
          <cell r="E38">
            <v>874</v>
          </cell>
          <cell r="F38">
            <v>8.411125012029641E-2</v>
          </cell>
          <cell r="G38">
            <v>1067</v>
          </cell>
          <cell r="H38">
            <v>7.4924513727968545E-2</v>
          </cell>
          <cell r="I38">
            <v>361</v>
          </cell>
          <cell r="J38">
            <v>7.9796640141467728E-2</v>
          </cell>
          <cell r="K38">
            <v>1280</v>
          </cell>
          <cell r="L38">
            <v>0.13787160706591986</v>
          </cell>
          <cell r="M38">
            <v>806</v>
          </cell>
          <cell r="N38">
            <v>5.0488599348534204E-2</v>
          </cell>
          <cell r="O38">
            <v>4987</v>
          </cell>
          <cell r="P38">
            <v>8.1432373736549046E-2</v>
          </cell>
          <cell r="Q38">
            <v>-0.37031249999999999</v>
          </cell>
        </row>
        <row r="39">
          <cell r="B39" t="str">
            <v>Total</v>
          </cell>
          <cell r="C39">
            <v>6837</v>
          </cell>
          <cell r="D39">
            <v>1</v>
          </cell>
          <cell r="E39">
            <v>10391</v>
          </cell>
          <cell r="F39">
            <v>1</v>
          </cell>
          <cell r="G39">
            <v>14241</v>
          </cell>
          <cell r="H39">
            <v>1</v>
          </cell>
          <cell r="I39">
            <v>4524</v>
          </cell>
          <cell r="J39">
            <v>0.99999999999999989</v>
          </cell>
          <cell r="K39">
            <v>9284</v>
          </cell>
          <cell r="L39">
            <v>1</v>
          </cell>
          <cell r="M39">
            <v>15964</v>
          </cell>
          <cell r="N39">
            <v>1</v>
          </cell>
          <cell r="O39">
            <v>61241</v>
          </cell>
          <cell r="P39">
            <v>1</v>
          </cell>
          <cell r="Q39">
            <v>0.71951744937526929</v>
          </cell>
        </row>
        <row r="51">
          <cell r="C51">
            <v>2017</v>
          </cell>
          <cell r="D51" t="str">
            <v>% del 2017</v>
          </cell>
          <cell r="E51">
            <v>2018</v>
          </cell>
          <cell r="F51" t="str">
            <v>% del 2018</v>
          </cell>
          <cell r="G51">
            <v>2019</v>
          </cell>
          <cell r="H51" t="str">
            <v>% del 2019</v>
          </cell>
          <cell r="I51">
            <v>2020</v>
          </cell>
          <cell r="J51" t="str">
            <v>% del 2020</v>
          </cell>
          <cell r="K51">
            <v>2021</v>
          </cell>
          <cell r="L51" t="str">
            <v>% del 2021</v>
          </cell>
          <cell r="M51">
            <v>2022</v>
          </cell>
          <cell r="N51" t="str">
            <v>% del 2022</v>
          </cell>
          <cell r="O51" t="str">
            <v>Total</v>
          </cell>
          <cell r="P51" t="str">
            <v>% total</v>
          </cell>
        </row>
        <row r="52">
          <cell r="B52" t="str">
            <v>Bogotá</v>
          </cell>
          <cell r="C52">
            <v>2181</v>
          </cell>
          <cell r="D52">
            <v>0.31899956121105749</v>
          </cell>
          <cell r="E52">
            <v>3565</v>
          </cell>
          <cell r="F52">
            <v>0.34308536233278797</v>
          </cell>
          <cell r="G52">
            <v>4526</v>
          </cell>
          <cell r="H52">
            <v>0.31781476019942417</v>
          </cell>
          <cell r="I52">
            <v>1157</v>
          </cell>
          <cell r="J52">
            <v>0.2557471264367816</v>
          </cell>
          <cell r="K52">
            <v>2255</v>
          </cell>
          <cell r="L52">
            <v>0.24289099526066352</v>
          </cell>
          <cell r="M52">
            <v>4572</v>
          </cell>
          <cell r="N52">
            <v>0.28639438737158607</v>
          </cell>
          <cell r="O52">
            <v>18256</v>
          </cell>
          <cell r="P52">
            <v>0.29810094544504501</v>
          </cell>
        </row>
        <row r="53">
          <cell r="B53" t="str">
            <v>Medellín</v>
          </cell>
          <cell r="C53">
            <v>1347</v>
          </cell>
          <cell r="D53">
            <v>0.19701623519087319</v>
          </cell>
          <cell r="E53">
            <v>1861</v>
          </cell>
          <cell r="F53">
            <v>0.17909729573669522</v>
          </cell>
          <cell r="G53">
            <v>2570</v>
          </cell>
          <cell r="H53">
            <v>0.1804648549961379</v>
          </cell>
          <cell r="I53">
            <v>1059</v>
          </cell>
          <cell r="J53">
            <v>0.23408488063660476</v>
          </cell>
          <cell r="K53">
            <v>1806</v>
          </cell>
          <cell r="L53">
            <v>0.19452822059457131</v>
          </cell>
          <cell r="M53">
            <v>2907</v>
          </cell>
          <cell r="N53">
            <v>0.18209721874216989</v>
          </cell>
          <cell r="O53">
            <v>11550</v>
          </cell>
          <cell r="P53">
            <v>0.18859914109828382</v>
          </cell>
        </row>
        <row r="54">
          <cell r="B54" t="str">
            <v>Cali</v>
          </cell>
          <cell r="C54">
            <v>1106</v>
          </cell>
          <cell r="D54">
            <v>0.16176685680854175</v>
          </cell>
          <cell r="E54">
            <v>1319</v>
          </cell>
          <cell r="F54">
            <v>0.12693677220671734</v>
          </cell>
          <cell r="G54">
            <v>1348</v>
          </cell>
          <cell r="H54">
            <v>9.465627413805211E-2</v>
          </cell>
          <cell r="I54">
            <v>360</v>
          </cell>
          <cell r="J54">
            <v>7.9575596816976124E-2</v>
          </cell>
          <cell r="K54">
            <v>936</v>
          </cell>
          <cell r="L54">
            <v>0.1008186126669539</v>
          </cell>
          <cell r="M54">
            <v>1607</v>
          </cell>
          <cell r="N54">
            <v>0.10066399398646955</v>
          </cell>
          <cell r="O54">
            <v>6676</v>
          </cell>
          <cell r="P54">
            <v>0.10901193644780457</v>
          </cell>
        </row>
        <row r="55">
          <cell r="B55" t="str">
            <v>Manizales</v>
          </cell>
          <cell r="C55">
            <v>235</v>
          </cell>
          <cell r="D55">
            <v>3.4371800497294137E-2</v>
          </cell>
          <cell r="E55">
            <v>385</v>
          </cell>
          <cell r="F55">
            <v>3.7051294389375419E-2</v>
          </cell>
          <cell r="G55">
            <v>622</v>
          </cell>
          <cell r="H55">
            <v>4.3676708096341547E-2</v>
          </cell>
          <cell r="I55">
            <v>116</v>
          </cell>
          <cell r="J55">
            <v>2.564102564102564E-2</v>
          </cell>
          <cell r="K55">
            <v>301</v>
          </cell>
          <cell r="L55">
            <v>3.2421370099095216E-2</v>
          </cell>
          <cell r="M55">
            <v>386</v>
          </cell>
          <cell r="N55">
            <v>2.417940365823102E-2</v>
          </cell>
          <cell r="O55">
            <v>2045</v>
          </cell>
          <cell r="P55">
            <v>3.3392661778873629E-2</v>
          </cell>
        </row>
        <row r="56">
          <cell r="B56" t="str">
            <v>Cúcuta</v>
          </cell>
          <cell r="C56">
            <v>73</v>
          </cell>
          <cell r="D56">
            <v>1.0677197601287115E-2</v>
          </cell>
          <cell r="E56">
            <v>236</v>
          </cell>
          <cell r="F56">
            <v>2.2711962275045714E-2</v>
          </cell>
          <cell r="G56">
            <v>334</v>
          </cell>
          <cell r="H56">
            <v>2.3453409170704303E-2</v>
          </cell>
          <cell r="I56">
            <v>69</v>
          </cell>
          <cell r="J56">
            <v>1.5251989389920425E-2</v>
          </cell>
          <cell r="K56">
            <v>458</v>
          </cell>
          <cell r="L56">
            <v>4.933218440327445E-2</v>
          </cell>
          <cell r="M56">
            <v>784</v>
          </cell>
          <cell r="N56">
            <v>4.9110498621899271E-2</v>
          </cell>
          <cell r="O56">
            <v>1954</v>
          </cell>
          <cell r="P56">
            <v>3.1906729152038668E-2</v>
          </cell>
        </row>
        <row r="533">
          <cell r="C533">
            <v>2017</v>
          </cell>
          <cell r="D533" t="str">
            <v>% del 2017</v>
          </cell>
          <cell r="E533">
            <v>2018</v>
          </cell>
          <cell r="F533" t="str">
            <v>% del 2018</v>
          </cell>
          <cell r="G533">
            <v>2019</v>
          </cell>
          <cell r="H533" t="str">
            <v>% del 2019</v>
          </cell>
          <cell r="I533">
            <v>2020</v>
          </cell>
          <cell r="J533" t="str">
            <v>% del 2020</v>
          </cell>
          <cell r="K533">
            <v>2021</v>
          </cell>
          <cell r="L533" t="str">
            <v>% del 2021</v>
          </cell>
          <cell r="M533">
            <v>2022</v>
          </cell>
          <cell r="N533" t="str">
            <v>% del 2022</v>
          </cell>
          <cell r="O533" t="str">
            <v>Total</v>
          </cell>
          <cell r="P533" t="str">
            <v>% total</v>
          </cell>
          <cell r="Q533" t="str">
            <v>Variación</v>
          </cell>
        </row>
        <row r="534">
          <cell r="B534" t="str">
            <v>Ocasional</v>
          </cell>
          <cell r="C534">
            <v>3894</v>
          </cell>
          <cell r="D534">
            <v>0.56954804738920584</v>
          </cell>
          <cell r="E534">
            <v>6414</v>
          </cell>
          <cell r="F534">
            <v>0.61726494081416605</v>
          </cell>
          <cell r="G534">
            <v>8981</v>
          </cell>
          <cell r="H534">
            <v>0.63064391545537535</v>
          </cell>
          <cell r="I534">
            <v>2833</v>
          </cell>
          <cell r="J534">
            <v>0.62621573828470378</v>
          </cell>
          <cell r="K534">
            <v>5592</v>
          </cell>
          <cell r="L534">
            <v>0.60232658336923739</v>
          </cell>
          <cell r="M534">
            <v>9271</v>
          </cell>
          <cell r="N534">
            <v>0.58074417439238291</v>
          </cell>
          <cell r="O534">
            <v>36985</v>
          </cell>
          <cell r="P534">
            <v>0.60392547476363878</v>
          </cell>
          <cell r="Q534">
            <v>0.65790414878397707</v>
          </cell>
        </row>
        <row r="535">
          <cell r="B535" t="str">
            <v>Permanente</v>
          </cell>
          <cell r="C535">
            <v>2943</v>
          </cell>
          <cell r="D535">
            <v>0.43045195261079422</v>
          </cell>
          <cell r="E535">
            <v>3977</v>
          </cell>
          <cell r="F535">
            <v>0.38273505918583389</v>
          </cell>
          <cell r="G535">
            <v>5260</v>
          </cell>
          <cell r="H535">
            <v>0.36935608454462465</v>
          </cell>
          <cell r="I535">
            <v>1691</v>
          </cell>
          <cell r="J535">
            <v>0.37378426171529622</v>
          </cell>
          <cell r="K535">
            <v>3692</v>
          </cell>
          <cell r="L535">
            <v>0.39767341663076261</v>
          </cell>
          <cell r="M535">
            <v>6693</v>
          </cell>
          <cell r="N535">
            <v>0.41925582560761715</v>
          </cell>
          <cell r="O535">
            <v>24256</v>
          </cell>
          <cell r="P535">
            <v>0.39607452523636127</v>
          </cell>
          <cell r="Q535">
            <v>0.81283856988082337</v>
          </cell>
        </row>
        <row r="536">
          <cell r="B536" t="str">
            <v>Total</v>
          </cell>
          <cell r="C536">
            <v>6837</v>
          </cell>
          <cell r="D536">
            <v>1</v>
          </cell>
          <cell r="E536">
            <v>10391</v>
          </cell>
          <cell r="F536">
            <v>1</v>
          </cell>
          <cell r="G536">
            <v>14241</v>
          </cell>
          <cell r="H536">
            <v>1</v>
          </cell>
          <cell r="I536">
            <v>4524</v>
          </cell>
          <cell r="J536">
            <v>1</v>
          </cell>
          <cell r="K536">
            <v>9284</v>
          </cell>
          <cell r="L536">
            <v>1</v>
          </cell>
          <cell r="M536">
            <v>15964</v>
          </cell>
          <cell r="N536">
            <v>1</v>
          </cell>
          <cell r="O536">
            <v>61241</v>
          </cell>
          <cell r="P536">
            <v>1</v>
          </cell>
          <cell r="Q536">
            <v>1</v>
          </cell>
        </row>
        <row r="550">
          <cell r="C550">
            <v>2017</v>
          </cell>
          <cell r="E550">
            <v>2018</v>
          </cell>
          <cell r="F550" t="str">
            <v>% del 2018</v>
          </cell>
          <cell r="G550">
            <v>2019</v>
          </cell>
          <cell r="H550" t="str">
            <v>% del 2019</v>
          </cell>
          <cell r="I550">
            <v>2020</v>
          </cell>
          <cell r="J550" t="str">
            <v>% del 2020</v>
          </cell>
          <cell r="K550">
            <v>2021</v>
          </cell>
          <cell r="L550" t="str">
            <v>% del 2021</v>
          </cell>
          <cell r="M550">
            <v>2022</v>
          </cell>
          <cell r="N550" t="str">
            <v>% del 2022</v>
          </cell>
          <cell r="O550" t="str">
            <v>Total</v>
          </cell>
          <cell r="P550" t="str">
            <v>% total</v>
          </cell>
          <cell r="Q550" t="str">
            <v>Variación 21/22</v>
          </cell>
        </row>
        <row r="551">
          <cell r="B551" t="str">
            <v>Teatro</v>
          </cell>
          <cell r="C551">
            <v>2756</v>
          </cell>
          <cell r="E551">
            <v>5445</v>
          </cell>
          <cell r="F551">
            <v>0.52401116350688093</v>
          </cell>
          <cell r="G551">
            <v>7531</v>
          </cell>
          <cell r="H551">
            <v>0.52882522294782675</v>
          </cell>
          <cell r="I551">
            <v>2828</v>
          </cell>
          <cell r="J551">
            <v>0.62511052166224579</v>
          </cell>
          <cell r="K551">
            <v>5283</v>
          </cell>
          <cell r="L551">
            <v>0.56904351572598022</v>
          </cell>
          <cell r="M551">
            <v>8349</v>
          </cell>
          <cell r="N551">
            <v>0.52298922575795537</v>
          </cell>
          <cell r="O551">
            <v>32192</v>
          </cell>
          <cell r="P551">
            <v>0.52566091344034227</v>
          </cell>
          <cell r="Q551">
            <v>0.58035207268597389</v>
          </cell>
        </row>
        <row r="552">
          <cell r="B552" t="str">
            <v>Música</v>
          </cell>
          <cell r="C552">
            <v>3238</v>
          </cell>
          <cell r="E552">
            <v>3763</v>
          </cell>
          <cell r="F552">
            <v>0.36214031373303823</v>
          </cell>
          <cell r="G552">
            <v>4953</v>
          </cell>
          <cell r="H552">
            <v>0.34779860964819886</v>
          </cell>
          <cell r="I552">
            <v>1192</v>
          </cell>
          <cell r="J552">
            <v>0.26348364279398762</v>
          </cell>
          <cell r="K552">
            <v>2860</v>
          </cell>
          <cell r="L552">
            <v>0.30805687203791471</v>
          </cell>
          <cell r="M552">
            <v>5986</v>
          </cell>
          <cell r="N552">
            <v>0.37496867952894014</v>
          </cell>
          <cell r="O552">
            <v>21992</v>
          </cell>
          <cell r="P552">
            <v>0.35910582779510458</v>
          </cell>
          <cell r="Q552">
            <v>1.093006993006993</v>
          </cell>
        </row>
        <row r="553">
          <cell r="B553" t="str">
            <v>Danza</v>
          </cell>
          <cell r="C553">
            <v>587</v>
          </cell>
          <cell r="E553">
            <v>789</v>
          </cell>
          <cell r="F553">
            <v>7.593109421614859E-2</v>
          </cell>
          <cell r="G553">
            <v>1105</v>
          </cell>
          <cell r="H553">
            <v>7.759286566954568E-2</v>
          </cell>
          <cell r="I553">
            <v>289</v>
          </cell>
          <cell r="J553">
            <v>6.3881520778072506E-2</v>
          </cell>
          <cell r="K553">
            <v>751</v>
          </cell>
          <cell r="L553">
            <v>8.0891856958207664E-2</v>
          </cell>
          <cell r="M553">
            <v>993</v>
          </cell>
          <cell r="N553">
            <v>6.2202455524931095E-2</v>
          </cell>
          <cell r="O553">
            <v>4514</v>
          </cell>
          <cell r="P553">
            <v>7.3708789863000279E-2</v>
          </cell>
          <cell r="Q553">
            <v>0.322237017310253</v>
          </cell>
        </row>
        <row r="554">
          <cell r="B554" t="str">
            <v>Circo sin animales</v>
          </cell>
          <cell r="C554">
            <v>125</v>
          </cell>
          <cell r="E554">
            <v>176</v>
          </cell>
          <cell r="F554">
            <v>1.6937734578000192E-2</v>
          </cell>
          <cell r="G554">
            <v>368</v>
          </cell>
          <cell r="H554">
            <v>2.584088196053648E-2</v>
          </cell>
          <cell r="I554">
            <v>128</v>
          </cell>
          <cell r="J554">
            <v>2.8293545534924844E-2</v>
          </cell>
          <cell r="K554">
            <v>235</v>
          </cell>
          <cell r="L554">
            <v>2.5312365359758726E-2</v>
          </cell>
          <cell r="M554">
            <v>506</v>
          </cell>
          <cell r="N554">
            <v>3.169631671260336E-2</v>
          </cell>
          <cell r="O554">
            <v>1538</v>
          </cell>
          <cell r="P554">
            <v>2.5113894286507406E-2</v>
          </cell>
          <cell r="Q554">
            <v>1.1531914893617021</v>
          </cell>
        </row>
        <row r="555">
          <cell r="B555" t="str">
            <v>Otros géneros</v>
          </cell>
          <cell r="C555">
            <v>22</v>
          </cell>
          <cell r="E555">
            <v>40</v>
          </cell>
          <cell r="F555">
            <v>3.8494851313636801E-3</v>
          </cell>
          <cell r="G555">
            <v>5</v>
          </cell>
          <cell r="H555">
            <v>3.5109893968120215E-4</v>
          </cell>
          <cell r="I555">
            <v>49</v>
          </cell>
          <cell r="J555">
            <v>1.0831122900088417E-2</v>
          </cell>
          <cell r="K555">
            <v>82</v>
          </cell>
          <cell r="L555">
            <v>8.8323998276604917E-3</v>
          </cell>
          <cell r="M555">
            <v>0</v>
          </cell>
          <cell r="N555">
            <v>0</v>
          </cell>
          <cell r="O555">
            <v>198</v>
          </cell>
          <cell r="P555">
            <v>3.233128133113437E-3</v>
          </cell>
          <cell r="Q555">
            <v>-1</v>
          </cell>
        </row>
        <row r="556">
          <cell r="B556" t="str">
            <v>Magia</v>
          </cell>
          <cell r="C556">
            <v>31</v>
          </cell>
          <cell r="E556">
            <v>55</v>
          </cell>
          <cell r="F556">
            <v>5.2930420556250605E-3</v>
          </cell>
          <cell r="G556">
            <v>80</v>
          </cell>
          <cell r="H556">
            <v>5.6175830348992343E-3</v>
          </cell>
          <cell r="I556">
            <v>35</v>
          </cell>
          <cell r="J556">
            <v>7.7365163572060127E-3</v>
          </cell>
          <cell r="K556">
            <v>73</v>
          </cell>
          <cell r="L556">
            <v>7.8629900904782415E-3</v>
          </cell>
          <cell r="M556">
            <v>110</v>
          </cell>
          <cell r="N556">
            <v>6.890503633174643E-3</v>
          </cell>
          <cell r="O556">
            <v>384</v>
          </cell>
          <cell r="P556">
            <v>6.270309106644242E-3</v>
          </cell>
          <cell r="Q556">
            <v>0.50684931506849318</v>
          </cell>
        </row>
        <row r="557">
          <cell r="B557" t="str">
            <v>No es EPAE</v>
          </cell>
          <cell r="C557">
            <v>78</v>
          </cell>
          <cell r="E557">
            <v>123</v>
          </cell>
          <cell r="F557">
            <v>1.1837166778943316E-2</v>
          </cell>
          <cell r="G557">
            <v>199</v>
          </cell>
          <cell r="H557">
            <v>1.3973737799311846E-2</v>
          </cell>
          <cell r="I557">
            <v>3</v>
          </cell>
          <cell r="J557">
            <v>6.6312997347480103E-4</v>
          </cell>
          <cell r="K557">
            <v>0</v>
          </cell>
          <cell r="L557">
            <v>0</v>
          </cell>
          <cell r="M557">
            <v>20</v>
          </cell>
          <cell r="N557">
            <v>1.2528188423953897E-3</v>
          </cell>
          <cell r="O557">
            <v>423</v>
          </cell>
          <cell r="P557">
            <v>6.9071373752877972E-3</v>
          </cell>
          <cell r="Q557">
            <v>0.27397260273972601</v>
          </cell>
        </row>
        <row r="571">
          <cell r="C571">
            <v>2017</v>
          </cell>
          <cell r="D571" t="str">
            <v>% del 2017</v>
          </cell>
          <cell r="E571">
            <v>2018</v>
          </cell>
          <cell r="F571" t="str">
            <v>% del 2018</v>
          </cell>
          <cell r="G571">
            <v>2019</v>
          </cell>
          <cell r="H571" t="str">
            <v>% del 2019</v>
          </cell>
          <cell r="I571">
            <v>2020</v>
          </cell>
          <cell r="J571" t="str">
            <v>% del 2020</v>
          </cell>
          <cell r="K571">
            <v>2021</v>
          </cell>
          <cell r="L571" t="str">
            <v>% del 2021</v>
          </cell>
          <cell r="M571">
            <v>2022</v>
          </cell>
          <cell r="N571" t="str">
            <v>% del 2022</v>
          </cell>
          <cell r="O571" t="str">
            <v>Total</v>
          </cell>
        </row>
        <row r="572">
          <cell r="B572" t="str">
            <v>Internacional</v>
          </cell>
          <cell r="C572">
            <v>1107</v>
          </cell>
          <cell r="D572">
            <v>0.1619131197893813</v>
          </cell>
          <cell r="E572">
            <v>1424</v>
          </cell>
          <cell r="F572">
            <v>0.13704167067654702</v>
          </cell>
          <cell r="G572">
            <v>1760</v>
          </cell>
          <cell r="H572">
            <v>0.12358682676778317</v>
          </cell>
          <cell r="I572">
            <v>579</v>
          </cell>
          <cell r="J572">
            <v>0.12798408488063662</v>
          </cell>
          <cell r="K572">
            <v>737</v>
          </cell>
          <cell r="L572">
            <v>7.9383886255924171E-2</v>
          </cell>
          <cell r="M572">
            <v>1823</v>
          </cell>
          <cell r="N572">
            <v>0.11419443748433976</v>
          </cell>
          <cell r="O572">
            <v>7430</v>
          </cell>
        </row>
        <row r="573">
          <cell r="B573" t="str">
            <v>Mixto</v>
          </cell>
          <cell r="C573">
            <v>475</v>
          </cell>
          <cell r="D573">
            <v>6.9474915898786016E-2</v>
          </cell>
          <cell r="E573">
            <v>848</v>
          </cell>
          <cell r="F573">
            <v>8.1609084784910024E-2</v>
          </cell>
          <cell r="G573">
            <v>1134</v>
          </cell>
          <cell r="H573">
            <v>7.9629239519696651E-2</v>
          </cell>
          <cell r="I573">
            <v>7</v>
          </cell>
          <cell r="J573">
            <v>1.5473032714412025E-3</v>
          </cell>
          <cell r="K573">
            <v>0</v>
          </cell>
          <cell r="L573">
            <v>0</v>
          </cell>
          <cell r="M573">
            <v>186</v>
          </cell>
          <cell r="N573">
            <v>1.1651215234277123E-2</v>
          </cell>
          <cell r="O573">
            <v>2650</v>
          </cell>
        </row>
        <row r="574">
          <cell r="B574" t="str">
            <v>Nacional</v>
          </cell>
          <cell r="C574">
            <v>5255</v>
          </cell>
          <cell r="D574">
            <v>0.76861196431183265</v>
          </cell>
          <cell r="E574">
            <v>8119</v>
          </cell>
          <cell r="F574">
            <v>0.78134924453854293</v>
          </cell>
          <cell r="G574">
            <v>11347</v>
          </cell>
          <cell r="H574">
            <v>0.79678393371252021</v>
          </cell>
          <cell r="I574">
            <v>3938</v>
          </cell>
          <cell r="J574">
            <v>0.87046861184792224</v>
          </cell>
          <cell r="K574">
            <v>8547</v>
          </cell>
          <cell r="L574">
            <v>0.92061611374407581</v>
          </cell>
          <cell r="M574">
            <v>13955</v>
          </cell>
          <cell r="N574">
            <v>0.87415434728138308</v>
          </cell>
          <cell r="O574">
            <v>51161</v>
          </cell>
        </row>
        <row r="575">
          <cell r="B575" t="str">
            <v>Total general</v>
          </cell>
          <cell r="C575">
            <v>6837</v>
          </cell>
          <cell r="D575">
            <v>1</v>
          </cell>
          <cell r="E575">
            <v>10391</v>
          </cell>
          <cell r="F575">
            <v>1</v>
          </cell>
          <cell r="G575">
            <v>14241</v>
          </cell>
          <cell r="H575">
            <v>1</v>
          </cell>
          <cell r="I575">
            <v>4524</v>
          </cell>
          <cell r="J575">
            <v>1</v>
          </cell>
          <cell r="K575">
            <v>9284</v>
          </cell>
          <cell r="L575">
            <v>1</v>
          </cell>
          <cell r="M575">
            <v>15964</v>
          </cell>
          <cell r="N575">
            <v>1</v>
          </cell>
          <cell r="O575">
            <v>61241</v>
          </cell>
        </row>
      </sheetData>
      <sheetData sheetId="4">
        <row r="6">
          <cell r="C6" t="str">
            <v>Recaudo</v>
          </cell>
        </row>
        <row r="7">
          <cell r="C7">
            <v>2017</v>
          </cell>
          <cell r="D7">
            <v>2018</v>
          </cell>
          <cell r="E7">
            <v>2019</v>
          </cell>
          <cell r="F7">
            <v>2020</v>
          </cell>
          <cell r="G7">
            <v>2021</v>
          </cell>
          <cell r="H7">
            <v>2022</v>
          </cell>
          <cell r="I7" t="str">
            <v>Total acumulado</v>
          </cell>
          <cell r="J7" t="str">
            <v>% Participación 2022</v>
          </cell>
        </row>
        <row r="8">
          <cell r="B8" t="str">
            <v>Productores Permanentes</v>
          </cell>
          <cell r="C8">
            <v>1697234000</v>
          </cell>
          <cell r="D8">
            <v>1730136000.5000007</v>
          </cell>
          <cell r="E8">
            <v>3593382000</v>
          </cell>
          <cell r="F8">
            <v>988055000</v>
          </cell>
          <cell r="G8">
            <v>239616000</v>
          </cell>
          <cell r="H8">
            <v>2916240509.5999999</v>
          </cell>
          <cell r="I8">
            <v>11164663510.1</v>
          </cell>
          <cell r="J8">
            <v>4.8440438815868028E-2</v>
          </cell>
        </row>
        <row r="9">
          <cell r="B9" t="str">
            <v>Productores Ocasionales</v>
          </cell>
          <cell r="C9">
            <v>1232365650</v>
          </cell>
          <cell r="D9">
            <v>1670045300</v>
          </cell>
          <cell r="E9">
            <v>1679530000</v>
          </cell>
          <cell r="F9">
            <v>610691000</v>
          </cell>
          <cell r="G9">
            <v>673253000</v>
          </cell>
          <cell r="H9">
            <v>2945528000.4000001</v>
          </cell>
          <cell r="I9">
            <v>8811412950.3999996</v>
          </cell>
          <cell r="J9">
            <v>4.8926920949799536E-2</v>
          </cell>
        </row>
        <row r="10">
          <cell r="B10" t="str">
            <v xml:space="preserve">Agentes de Retención </v>
          </cell>
          <cell r="C10">
            <v>18769678999.999989</v>
          </cell>
          <cell r="D10">
            <v>18276441699.5</v>
          </cell>
          <cell r="E10">
            <v>24064058402.999996</v>
          </cell>
          <cell r="F10">
            <v>4498124346.999999</v>
          </cell>
          <cell r="G10">
            <v>4896770000</v>
          </cell>
          <cell r="H10">
            <v>54340834540.01001</v>
          </cell>
          <cell r="I10">
            <v>124845907989.50999</v>
          </cell>
          <cell r="J10">
            <v>0.90263264023433243</v>
          </cell>
        </row>
        <row r="11">
          <cell r="B11" t="str">
            <v>**[Por clasificar]**</v>
          </cell>
          <cell r="D11">
            <v>0</v>
          </cell>
          <cell r="E11">
            <v>0</v>
          </cell>
          <cell r="F11">
            <v>27877000</v>
          </cell>
          <cell r="G11">
            <v>0</v>
          </cell>
          <cell r="H11">
            <v>0</v>
          </cell>
          <cell r="I11">
            <v>27877000</v>
          </cell>
          <cell r="J11">
            <v>0</v>
          </cell>
        </row>
        <row r="12">
          <cell r="B12" t="str">
            <v>Recaudo total</v>
          </cell>
          <cell r="C12">
            <v>21699278649.999989</v>
          </cell>
          <cell r="D12">
            <v>21676623000</v>
          </cell>
          <cell r="E12">
            <v>29336970402.999996</v>
          </cell>
          <cell r="F12">
            <v>6124747346.999999</v>
          </cell>
          <cell r="G12">
            <v>5809639000</v>
          </cell>
          <cell r="H12">
            <v>60202603050.01001</v>
          </cell>
          <cell r="I12">
            <v>144849861450.01001</v>
          </cell>
          <cell r="J12">
            <v>1</v>
          </cell>
        </row>
        <row r="29">
          <cell r="B29" t="str">
            <v>Mes</v>
          </cell>
          <cell r="C29">
            <v>2017</v>
          </cell>
          <cell r="D29">
            <v>2018</v>
          </cell>
          <cell r="E29">
            <v>2019</v>
          </cell>
          <cell r="F29">
            <v>2020</v>
          </cell>
          <cell r="G29">
            <v>2021</v>
          </cell>
          <cell r="H29">
            <v>2022</v>
          </cell>
        </row>
        <row r="30">
          <cell r="B30" t="str">
            <v>Enero</v>
          </cell>
          <cell r="C30">
            <v>2240701000</v>
          </cell>
          <cell r="D30">
            <v>2358330000</v>
          </cell>
          <cell r="E30">
            <v>2726055000.0000005</v>
          </cell>
          <cell r="F30">
            <v>2579757332</v>
          </cell>
          <cell r="G30">
            <v>12669000</v>
          </cell>
          <cell r="H30">
            <v>5181051000</v>
          </cell>
        </row>
        <row r="31">
          <cell r="B31" t="str">
            <v>Febrero</v>
          </cell>
          <cell r="C31">
            <v>1212988000</v>
          </cell>
          <cell r="D31">
            <v>1710609000</v>
          </cell>
          <cell r="E31">
            <v>1174272000</v>
          </cell>
          <cell r="F31">
            <v>1443995800</v>
          </cell>
          <cell r="G31">
            <v>991000</v>
          </cell>
          <cell r="H31">
            <v>3688332000</v>
          </cell>
        </row>
        <row r="32">
          <cell r="B32" t="str">
            <v>Marzo</v>
          </cell>
          <cell r="C32">
            <v>1829861000</v>
          </cell>
          <cell r="D32">
            <v>785827000</v>
          </cell>
          <cell r="E32">
            <v>1747476000</v>
          </cell>
          <cell r="F32">
            <v>1667530850</v>
          </cell>
          <cell r="G32">
            <v>39072000</v>
          </cell>
          <cell r="H32">
            <v>3404233000</v>
          </cell>
        </row>
        <row r="33">
          <cell r="B33" t="str">
            <v>Abril</v>
          </cell>
          <cell r="C33">
            <v>1638371000</v>
          </cell>
          <cell r="D33">
            <v>1634219000</v>
          </cell>
          <cell r="E33">
            <v>3121634750</v>
          </cell>
          <cell r="F33">
            <v>139204750</v>
          </cell>
          <cell r="G33">
            <v>57258000</v>
          </cell>
          <cell r="H33">
            <v>3032084000</v>
          </cell>
        </row>
        <row r="34">
          <cell r="B34" t="str">
            <v>Mayo</v>
          </cell>
          <cell r="C34">
            <v>1539458000</v>
          </cell>
          <cell r="D34">
            <v>1955024000</v>
          </cell>
          <cell r="E34">
            <v>2291621000</v>
          </cell>
          <cell r="F34">
            <v>15334000</v>
          </cell>
          <cell r="G34">
            <v>10347000</v>
          </cell>
          <cell r="H34">
            <v>6163443000</v>
          </cell>
        </row>
        <row r="35">
          <cell r="B35" t="str">
            <v>Junio</v>
          </cell>
          <cell r="C35">
            <v>1540649650</v>
          </cell>
          <cell r="D35">
            <v>2583950000</v>
          </cell>
          <cell r="E35">
            <v>3202930000</v>
          </cell>
          <cell r="F35">
            <v>13042000</v>
          </cell>
          <cell r="G35">
            <v>23482000</v>
          </cell>
          <cell r="H35">
            <v>8139259000</v>
          </cell>
        </row>
        <row r="36">
          <cell r="B36" t="str">
            <v>Julio</v>
          </cell>
          <cell r="C36">
            <v>3471254000</v>
          </cell>
          <cell r="D36">
            <v>772859000</v>
          </cell>
          <cell r="E36">
            <v>2150543000</v>
          </cell>
          <cell r="F36">
            <v>28452000</v>
          </cell>
          <cell r="G36">
            <v>57715600</v>
          </cell>
          <cell r="H36">
            <v>4556059199.5</v>
          </cell>
        </row>
        <row r="37">
          <cell r="B37" t="str">
            <v>Agosto</v>
          </cell>
          <cell r="C37">
            <v>1709895000</v>
          </cell>
          <cell r="D37">
            <v>1386474000</v>
          </cell>
          <cell r="E37">
            <v>2392529000</v>
          </cell>
          <cell r="F37">
            <v>2054000</v>
          </cell>
          <cell r="G37">
            <v>117790000</v>
          </cell>
          <cell r="H37">
            <v>4412405000</v>
          </cell>
        </row>
        <row r="38">
          <cell r="B38" t="str">
            <v>Septiembre</v>
          </cell>
          <cell r="C38">
            <v>1554555000</v>
          </cell>
          <cell r="D38">
            <v>2258432000</v>
          </cell>
          <cell r="E38">
            <v>2861285000</v>
          </cell>
          <cell r="F38">
            <v>42903000</v>
          </cell>
          <cell r="G38">
            <v>572919000</v>
          </cell>
          <cell r="H38">
            <v>5353603480</v>
          </cell>
        </row>
        <row r="39">
          <cell r="B39" t="str">
            <v>Octubre</v>
          </cell>
          <cell r="C39">
            <v>2697645000</v>
          </cell>
          <cell r="D39">
            <v>2160136000</v>
          </cell>
          <cell r="E39">
            <v>3073313000</v>
          </cell>
          <cell r="F39">
            <v>34933000</v>
          </cell>
          <cell r="G39">
            <v>1195224000</v>
          </cell>
          <cell r="H39">
            <v>6343408430</v>
          </cell>
        </row>
        <row r="40">
          <cell r="B40" t="str">
            <v>Noviembre</v>
          </cell>
          <cell r="C40">
            <v>1331927000</v>
          </cell>
          <cell r="D40">
            <v>1420365000</v>
          </cell>
          <cell r="E40">
            <v>2447999053</v>
          </cell>
          <cell r="F40">
            <v>136015130</v>
          </cell>
          <cell r="G40">
            <v>1501277400</v>
          </cell>
          <cell r="H40">
            <v>6003341940.4099998</v>
          </cell>
        </row>
        <row r="41">
          <cell r="B41" t="str">
            <v>Diciembre</v>
          </cell>
          <cell r="C41">
            <v>931974000</v>
          </cell>
          <cell r="D41">
            <v>2650398000</v>
          </cell>
          <cell r="E41">
            <v>2147312600</v>
          </cell>
          <cell r="F41">
            <v>21525485</v>
          </cell>
          <cell r="G41">
            <v>2220894000</v>
          </cell>
          <cell r="H41">
            <v>3925383000</v>
          </cell>
        </row>
        <row r="222">
          <cell r="B222" t="str">
            <v>Bogotá</v>
          </cell>
          <cell r="C222">
            <v>26363278719.940273</v>
          </cell>
          <cell r="D222">
            <v>0.43790928272429097</v>
          </cell>
        </row>
        <row r="223">
          <cell r="B223" t="str">
            <v>Medellín</v>
          </cell>
          <cell r="C223">
            <v>13044178587.429277</v>
          </cell>
          <cell r="D223">
            <v>0.21667133855502671</v>
          </cell>
        </row>
        <row r="224">
          <cell r="B224" t="str">
            <v>Cota</v>
          </cell>
          <cell r="C224">
            <v>6104369965</v>
          </cell>
          <cell r="D224">
            <v>0.10139711002011935</v>
          </cell>
        </row>
        <row r="225">
          <cell r="B225" t="str">
            <v>Cali</v>
          </cell>
          <cell r="C225">
            <v>3439532599.0082216</v>
          </cell>
          <cell r="D225">
            <v>5.7132622589893059E-2</v>
          </cell>
        </row>
        <row r="226">
          <cell r="B226" t="str">
            <v>Sopó</v>
          </cell>
          <cell r="C226">
            <v>3362100526.453496</v>
          </cell>
          <cell r="D226">
            <v>5.5846431152458229E-2</v>
          </cell>
        </row>
        <row r="227">
          <cell r="B227" t="str">
            <v>Barranquilla</v>
          </cell>
          <cell r="C227">
            <v>2017343886</v>
          </cell>
          <cell r="D227">
            <v>3.3509246839556049E-2</v>
          </cell>
        </row>
        <row r="228">
          <cell r="B228" t="str">
            <v>Chía</v>
          </cell>
          <cell r="C228">
            <v>1149976136.8927679</v>
          </cell>
          <cell r="D228">
            <v>1.9101767674893508E-2</v>
          </cell>
        </row>
        <row r="229">
          <cell r="B229" t="str">
            <v>Cartagena</v>
          </cell>
          <cell r="C229">
            <v>793842300</v>
          </cell>
          <cell r="D229">
            <v>1.3186178998527425E-2</v>
          </cell>
        </row>
        <row r="230">
          <cell r="B230" t="str">
            <v>Rionegro</v>
          </cell>
          <cell r="C230">
            <v>625123717</v>
          </cell>
          <cell r="D230">
            <v>1.038366591020257E-2</v>
          </cell>
        </row>
        <row r="231">
          <cell r="B231" t="str">
            <v>Yumbo</v>
          </cell>
          <cell r="C231">
            <v>497442915.90519929</v>
          </cell>
          <cell r="D231">
            <v>8.2628140761400373E-3</v>
          </cell>
        </row>
        <row r="241">
          <cell r="C241">
            <v>2017</v>
          </cell>
          <cell r="D241">
            <v>2018</v>
          </cell>
          <cell r="E241">
            <v>2019</v>
          </cell>
          <cell r="F241">
            <v>2020</v>
          </cell>
          <cell r="G241">
            <v>2021</v>
          </cell>
          <cell r="H241">
            <v>2022</v>
          </cell>
          <cell r="I241" t="str">
            <v>Total acumulado</v>
          </cell>
          <cell r="J241" t="str">
            <v>% año 2022</v>
          </cell>
        </row>
        <row r="242">
          <cell r="B242" t="str">
            <v>MÚSICA</v>
          </cell>
          <cell r="C242">
            <v>17149606761.499996</v>
          </cell>
          <cell r="D242">
            <v>17536134590.400002</v>
          </cell>
          <cell r="E242">
            <v>22753101513.863808</v>
          </cell>
          <cell r="F242">
            <v>5570925006.1999998</v>
          </cell>
          <cell r="G242">
            <v>5551434532.7999992</v>
          </cell>
          <cell r="H242">
            <v>58687115996.916504</v>
          </cell>
          <cell r="I242">
            <v>127248318401.6803</v>
          </cell>
          <cell r="J242">
            <v>0.97482688494009917</v>
          </cell>
        </row>
        <row r="243">
          <cell r="B243" t="str">
            <v>DANZA</v>
          </cell>
          <cell r="C243">
            <v>979024335.70000005</v>
          </cell>
          <cell r="D243">
            <v>912802571.01695967</v>
          </cell>
          <cell r="E243">
            <v>1604903330.2</v>
          </cell>
          <cell r="F243">
            <v>368878509.19999999</v>
          </cell>
          <cell r="G243">
            <v>118849035.00000001</v>
          </cell>
          <cell r="H243">
            <v>1121561254.3424778</v>
          </cell>
          <cell r="I243">
            <v>5106019035.4594374</v>
          </cell>
          <cell r="J243">
            <v>1.8629780067870992E-2</v>
          </cell>
        </row>
        <row r="244">
          <cell r="B244" t="str">
            <v>TEATRO</v>
          </cell>
          <cell r="C244">
            <v>1347129952.8000002</v>
          </cell>
          <cell r="D244">
            <v>1193066858.5830402</v>
          </cell>
          <cell r="E244">
            <v>1909168788.9361899</v>
          </cell>
          <cell r="F244">
            <v>146940831.59999999</v>
          </cell>
          <cell r="G244">
            <v>97988432.200000003</v>
          </cell>
          <cell r="H244">
            <v>387465799.15103483</v>
          </cell>
          <cell r="I244">
            <v>5081760663.2702656</v>
          </cell>
          <cell r="J244">
            <v>6.4360306617737848E-3</v>
          </cell>
        </row>
        <row r="245">
          <cell r="B245" t="str">
            <v>OTROS GÉNEROS</v>
          </cell>
          <cell r="C245">
            <v>0</v>
          </cell>
          <cell r="D245">
            <v>2135500</v>
          </cell>
          <cell r="E245">
            <v>0</v>
          </cell>
          <cell r="F245">
            <v>27877000</v>
          </cell>
          <cell r="G245">
            <v>41367000</v>
          </cell>
          <cell r="H245">
            <v>4040000</v>
          </cell>
          <cell r="I245">
            <v>75419500</v>
          </cell>
        </row>
        <row r="246">
          <cell r="B246" t="str">
            <v>OTRO</v>
          </cell>
          <cell r="C246">
            <v>3182000.00000381</v>
          </cell>
          <cell r="D246">
            <v>13597195</v>
          </cell>
          <cell r="E246">
            <v>46116250</v>
          </cell>
          <cell r="F246">
            <v>394000</v>
          </cell>
          <cell r="G246">
            <v>0</v>
          </cell>
          <cell r="H246">
            <v>2420000</v>
          </cell>
          <cell r="I246">
            <v>65709445.000003815</v>
          </cell>
        </row>
        <row r="264">
          <cell r="M264" t="str">
            <v>% año 2022</v>
          </cell>
        </row>
        <row r="265">
          <cell r="B265" t="str">
            <v>INTERNACIONAL</v>
          </cell>
          <cell r="M265">
            <v>0.68346803632948727</v>
          </cell>
        </row>
        <row r="266">
          <cell r="B266" t="str">
            <v>NACIONAL</v>
          </cell>
          <cell r="M266">
            <v>0.24442812132644964</v>
          </cell>
        </row>
        <row r="267">
          <cell r="B267" t="str">
            <v>MIXTO</v>
          </cell>
          <cell r="M267">
            <v>7.2103842344063029E-2</v>
          </cell>
        </row>
        <row r="268">
          <cell r="B268" t="str">
            <v>OTRO</v>
          </cell>
          <cell r="M268">
            <v>0</v>
          </cell>
        </row>
        <row r="283">
          <cell r="C283" t="str">
            <v>Cantidad Eventos</v>
          </cell>
        </row>
        <row r="284">
          <cell r="B284">
            <v>2017</v>
          </cell>
          <cell r="C284">
            <v>585</v>
          </cell>
        </row>
        <row r="285">
          <cell r="B285">
            <v>2018</v>
          </cell>
          <cell r="C285">
            <v>593</v>
          </cell>
        </row>
        <row r="286">
          <cell r="B286">
            <v>2019</v>
          </cell>
          <cell r="C286">
            <v>556</v>
          </cell>
        </row>
        <row r="287">
          <cell r="B287">
            <v>2020</v>
          </cell>
          <cell r="C287">
            <v>193</v>
          </cell>
        </row>
        <row r="288">
          <cell r="B288">
            <v>2021</v>
          </cell>
          <cell r="C288">
            <v>1226</v>
          </cell>
        </row>
        <row r="289">
          <cell r="B289">
            <v>2022</v>
          </cell>
          <cell r="C289">
            <v>3434</v>
          </cell>
        </row>
        <row r="481">
          <cell r="C481">
            <v>2017</v>
          </cell>
          <cell r="D481">
            <v>2018</v>
          </cell>
          <cell r="E481">
            <v>2019</v>
          </cell>
          <cell r="F481">
            <v>2020</v>
          </cell>
          <cell r="G481">
            <v>2021</v>
          </cell>
          <cell r="H481">
            <v>2022</v>
          </cell>
          <cell r="J481" t="str">
            <v>% año 2022</v>
          </cell>
        </row>
        <row r="482">
          <cell r="B482" t="str">
            <v>Música</v>
          </cell>
          <cell r="C482">
            <v>506</v>
          </cell>
          <cell r="D482">
            <v>504</v>
          </cell>
          <cell r="E482">
            <v>472</v>
          </cell>
          <cell r="F482">
            <v>152</v>
          </cell>
          <cell r="G482">
            <v>789</v>
          </cell>
          <cell r="H482">
            <v>2197</v>
          </cell>
          <cell r="J482">
            <v>0.63977868375072799</v>
          </cell>
        </row>
        <row r="483">
          <cell r="B483" t="str">
            <v>Teatro</v>
          </cell>
          <cell r="C483">
            <v>14</v>
          </cell>
          <cell r="D483">
            <v>23</v>
          </cell>
          <cell r="E483">
            <v>26</v>
          </cell>
          <cell r="F483">
            <v>6</v>
          </cell>
          <cell r="G483">
            <v>335</v>
          </cell>
          <cell r="H483">
            <v>1047</v>
          </cell>
          <cell r="J483">
            <v>0.2732463295269168</v>
          </cell>
        </row>
        <row r="484">
          <cell r="B484" t="str">
            <v>Danza</v>
          </cell>
          <cell r="C484">
            <v>59</v>
          </cell>
          <cell r="D484">
            <v>63</v>
          </cell>
          <cell r="E484">
            <v>50</v>
          </cell>
          <cell r="F484">
            <v>28</v>
          </cell>
          <cell r="G484">
            <v>72</v>
          </cell>
          <cell r="H484">
            <v>139</v>
          </cell>
          <cell r="J484">
            <v>5.872756933115824E-2</v>
          </cell>
        </row>
        <row r="485">
          <cell r="B485" t="str">
            <v>Circo sin animales</v>
          </cell>
          <cell r="C485">
            <v>5</v>
          </cell>
          <cell r="D485">
            <v>1</v>
          </cell>
          <cell r="E485">
            <v>3</v>
          </cell>
          <cell r="F485">
            <v>1</v>
          </cell>
          <cell r="G485">
            <v>20</v>
          </cell>
          <cell r="H485">
            <v>43</v>
          </cell>
          <cell r="J485">
            <v>1.6313213703099509E-2</v>
          </cell>
        </row>
        <row r="486">
          <cell r="B486" t="str">
            <v>Magia</v>
          </cell>
          <cell r="C486">
            <v>0</v>
          </cell>
          <cell r="D486">
            <v>0</v>
          </cell>
          <cell r="E486">
            <v>1</v>
          </cell>
          <cell r="F486">
            <v>0</v>
          </cell>
          <cell r="G486">
            <v>4</v>
          </cell>
          <cell r="H486">
            <v>8</v>
          </cell>
        </row>
        <row r="487">
          <cell r="B487" t="str">
            <v>Otros géneros</v>
          </cell>
          <cell r="C487">
            <v>1</v>
          </cell>
          <cell r="D487">
            <v>2</v>
          </cell>
          <cell r="E487">
            <v>4</v>
          </cell>
          <cell r="F487">
            <v>6</v>
          </cell>
          <cell r="G487">
            <v>6</v>
          </cell>
          <cell r="H487">
            <v>0</v>
          </cell>
        </row>
        <row r="499">
          <cell r="C499">
            <v>2017</v>
          </cell>
          <cell r="D499">
            <v>2018</v>
          </cell>
          <cell r="E499">
            <v>2019</v>
          </cell>
          <cell r="F499">
            <v>2020</v>
          </cell>
          <cell r="G499">
            <v>2021</v>
          </cell>
          <cell r="H499">
            <v>2022</v>
          </cell>
          <cell r="I499" t="str">
            <v>Total eventos</v>
          </cell>
          <cell r="J499" t="str">
            <v>% año 2022</v>
          </cell>
        </row>
        <row r="500">
          <cell r="B500" t="str">
            <v>Nacional</v>
          </cell>
          <cell r="C500">
            <v>232</v>
          </cell>
          <cell r="D500">
            <v>255</v>
          </cell>
          <cell r="E500">
            <v>240</v>
          </cell>
          <cell r="F500">
            <v>89</v>
          </cell>
          <cell r="G500">
            <v>936</v>
          </cell>
          <cell r="H500">
            <v>2333</v>
          </cell>
          <cell r="I500">
            <v>4085</v>
          </cell>
          <cell r="J500">
            <v>0.67938264414676763</v>
          </cell>
        </row>
        <row r="501">
          <cell r="B501" t="str">
            <v>Internacional</v>
          </cell>
          <cell r="C501">
            <v>271</v>
          </cell>
          <cell r="D501">
            <v>281</v>
          </cell>
          <cell r="E501">
            <v>220</v>
          </cell>
          <cell r="F501">
            <v>96</v>
          </cell>
          <cell r="G501">
            <v>203</v>
          </cell>
          <cell r="H501">
            <v>905</v>
          </cell>
          <cell r="I501">
            <v>1976</v>
          </cell>
          <cell r="J501">
            <v>0.26354105998835176</v>
          </cell>
        </row>
        <row r="502">
          <cell r="B502" t="str">
            <v>Mixto</v>
          </cell>
          <cell r="C502">
            <v>81</v>
          </cell>
          <cell r="D502">
            <v>57</v>
          </cell>
          <cell r="E502">
            <v>96</v>
          </cell>
          <cell r="F502">
            <v>8</v>
          </cell>
          <cell r="G502">
            <v>87</v>
          </cell>
          <cell r="H502">
            <v>196</v>
          </cell>
          <cell r="I502">
            <v>525</v>
          </cell>
          <cell r="J502">
            <v>5.7076295864880604E-2</v>
          </cell>
        </row>
      </sheetData>
      <sheetData sheetId="5"/>
      <sheetData sheetId="6">
        <row r="9">
          <cell r="B9" t="str">
            <v>RECURSOS CPC</v>
          </cell>
          <cell r="C9" t="str">
            <v>OTRAS FUENTES DE FINANCIACIÓN</v>
          </cell>
        </row>
        <row r="10">
          <cell r="B10">
            <v>11150518664.809998</v>
          </cell>
          <cell r="C10">
            <v>5263284588.4400005</v>
          </cell>
        </row>
        <row r="11">
          <cell r="B11">
            <v>0.67933790193337129</v>
          </cell>
          <cell r="C11">
            <v>0.32066209806662871</v>
          </cell>
        </row>
        <row r="29">
          <cell r="C29" t="str">
            <v>No PROYECTOS</v>
          </cell>
          <cell r="D29" t="str">
            <v xml:space="preserve">% </v>
          </cell>
          <cell r="E29" t="str">
            <v>VALOR PROYECTOS</v>
          </cell>
          <cell r="F29" t="str">
            <v xml:space="preserve">% </v>
          </cell>
        </row>
        <row r="30">
          <cell r="B30" t="str">
            <v>INFRAESTRUCTURA</v>
          </cell>
          <cell r="C30">
            <v>15</v>
          </cell>
          <cell r="D30">
            <v>0.13513513513513514</v>
          </cell>
          <cell r="E30">
            <v>8977171567.8100014</v>
          </cell>
          <cell r="F30">
            <v>0.80509004447847965</v>
          </cell>
        </row>
        <row r="31">
          <cell r="B31" t="str">
            <v>PRODUCCIÓN Y CIRCULACIÓN</v>
          </cell>
          <cell r="C31">
            <v>96</v>
          </cell>
          <cell r="D31">
            <v>0.86486486486486491</v>
          </cell>
          <cell r="E31">
            <v>2173347097</v>
          </cell>
          <cell r="F31">
            <v>0.19490995552152035</v>
          </cell>
        </row>
        <row r="40">
          <cell r="C40" t="str">
            <v>No PROYECTOS</v>
          </cell>
          <cell r="D40" t="str">
            <v>VALOR PROYECTOS</v>
          </cell>
        </row>
        <row r="41">
          <cell r="B41" t="str">
            <v>Bogotá</v>
          </cell>
          <cell r="C41">
            <v>36</v>
          </cell>
          <cell r="D41">
            <v>4709740052</v>
          </cell>
          <cell r="E41">
            <v>0.42237856314823291</v>
          </cell>
        </row>
        <row r="42">
          <cell r="B42" t="str">
            <v>Medellín</v>
          </cell>
          <cell r="C42">
            <v>39</v>
          </cell>
          <cell r="D42">
            <v>4023942645</v>
          </cell>
          <cell r="E42">
            <v>0.36087493021281503</v>
          </cell>
        </row>
        <row r="43">
          <cell r="B43" t="str">
            <v>Cali</v>
          </cell>
          <cell r="C43">
            <v>2</v>
          </cell>
          <cell r="D43">
            <v>1405866843.9999998</v>
          </cell>
          <cell r="E43">
            <v>0.12608084756064172</v>
          </cell>
        </row>
        <row r="44">
          <cell r="B44" t="str">
            <v>Cartagena</v>
          </cell>
          <cell r="C44">
            <v>1</v>
          </cell>
          <cell r="D44">
            <v>334790100</v>
          </cell>
          <cell r="E44">
            <v>3.0024621281211469E-2</v>
          </cell>
        </row>
        <row r="45">
          <cell r="B45" t="str">
            <v>Manizales</v>
          </cell>
          <cell r="C45">
            <v>4</v>
          </cell>
          <cell r="D45">
            <v>153670000</v>
          </cell>
          <cell r="E45">
            <v>1.3781421709554036E-2</v>
          </cell>
        </row>
        <row r="46">
          <cell r="B46" t="str">
            <v>Pasto</v>
          </cell>
          <cell r="C46">
            <v>1</v>
          </cell>
          <cell r="D46">
            <v>148000000</v>
          </cell>
          <cell r="E46">
            <v>1.3272925183926578E-2</v>
          </cell>
        </row>
        <row r="47">
          <cell r="B47" t="str">
            <v>Chía</v>
          </cell>
          <cell r="C47">
            <v>18</v>
          </cell>
          <cell r="D47">
            <v>111500000</v>
          </cell>
          <cell r="E47">
            <v>9.9995348514041443E-3</v>
          </cell>
        </row>
        <row r="48">
          <cell r="B48" t="str">
            <v>Yopal</v>
          </cell>
          <cell r="C48">
            <v>1</v>
          </cell>
          <cell r="D48">
            <v>82888877.230000004</v>
          </cell>
          <cell r="E48">
            <v>7.4336342300909816E-3</v>
          </cell>
        </row>
        <row r="49">
          <cell r="B49" t="str">
            <v>Ricaurte</v>
          </cell>
          <cell r="C49">
            <v>1</v>
          </cell>
          <cell r="D49">
            <v>64965660.580000006</v>
          </cell>
          <cell r="E49">
            <v>5.8262456243426226E-3</v>
          </cell>
        </row>
        <row r="50">
          <cell r="B50" t="str">
            <v>Ibagué</v>
          </cell>
          <cell r="C50">
            <v>1</v>
          </cell>
          <cell r="D50">
            <v>53313263</v>
          </cell>
          <cell r="E50">
            <v>4.7812361561486551E-3</v>
          </cell>
        </row>
        <row r="61">
          <cell r="C61" t="str">
            <v>No PROYECTOS</v>
          </cell>
          <cell r="D61" t="str">
            <v>% PROYECTOS</v>
          </cell>
        </row>
        <row r="62">
          <cell r="B62" t="str">
            <v>Medellín</v>
          </cell>
          <cell r="C62">
            <v>39</v>
          </cell>
          <cell r="D62">
            <v>0.35135135135135137</v>
          </cell>
        </row>
        <row r="63">
          <cell r="B63" t="str">
            <v>Bogotá</v>
          </cell>
          <cell r="C63">
            <v>36</v>
          </cell>
          <cell r="D63">
            <v>0.32432432432432434</v>
          </cell>
        </row>
        <row r="64">
          <cell r="B64" t="str">
            <v>Chía</v>
          </cell>
          <cell r="C64">
            <v>18</v>
          </cell>
          <cell r="D64">
            <v>0.16216216216216217</v>
          </cell>
        </row>
        <row r="65">
          <cell r="B65" t="str">
            <v>Manizales</v>
          </cell>
          <cell r="C65">
            <v>4</v>
          </cell>
          <cell r="D65">
            <v>3.6036036036036036E-2</v>
          </cell>
        </row>
        <row r="66">
          <cell r="B66" t="str">
            <v>Sopó</v>
          </cell>
          <cell r="C66">
            <v>4</v>
          </cell>
          <cell r="D66">
            <v>3.6036036036036036E-2</v>
          </cell>
        </row>
        <row r="67">
          <cell r="B67" t="str">
            <v>Cali</v>
          </cell>
          <cell r="C67">
            <v>2</v>
          </cell>
          <cell r="D67">
            <v>1.8018018018018018E-2</v>
          </cell>
        </row>
        <row r="68">
          <cell r="B68" t="str">
            <v>Cartagena</v>
          </cell>
          <cell r="C68">
            <v>1</v>
          </cell>
          <cell r="D68">
            <v>9.0090090090090089E-3</v>
          </cell>
        </row>
        <row r="69">
          <cell r="B69" t="str">
            <v>Pasto</v>
          </cell>
          <cell r="C69">
            <v>1</v>
          </cell>
          <cell r="D69">
            <v>9.0090090090090089E-3</v>
          </cell>
        </row>
        <row r="70">
          <cell r="B70" t="str">
            <v>Yopal</v>
          </cell>
          <cell r="C70">
            <v>1</v>
          </cell>
          <cell r="D70">
            <v>9.0090090090090089E-3</v>
          </cell>
        </row>
        <row r="71">
          <cell r="B71" t="str">
            <v>Ricaurte</v>
          </cell>
          <cell r="C71">
            <v>1</v>
          </cell>
          <cell r="D71">
            <v>9.0090090090090089E-3</v>
          </cell>
        </row>
        <row r="72">
          <cell r="B72" t="str">
            <v>Ibagué</v>
          </cell>
          <cell r="C72">
            <v>1</v>
          </cell>
          <cell r="D72">
            <v>9.0090090090090089E-3</v>
          </cell>
        </row>
        <row r="73">
          <cell r="B73" t="str">
            <v>Neiva</v>
          </cell>
          <cell r="C73">
            <v>1</v>
          </cell>
          <cell r="D73">
            <v>9.0090090090090089E-3</v>
          </cell>
        </row>
        <row r="74">
          <cell r="B74" t="str">
            <v>Palmira</v>
          </cell>
          <cell r="C74">
            <v>1</v>
          </cell>
          <cell r="D74">
            <v>9.0090090090090089E-3</v>
          </cell>
        </row>
        <row r="75">
          <cell r="B75" t="str">
            <v>Barranquilla</v>
          </cell>
          <cell r="C75">
            <v>1</v>
          </cell>
          <cell r="D75">
            <v>9.0090090090090089E-3</v>
          </cell>
        </row>
        <row r="84">
          <cell r="C84" t="str">
            <v>ESCENARIOS BENEFICIADOS</v>
          </cell>
          <cell r="D84" t="str">
            <v>VALOR PROYECTOS</v>
          </cell>
        </row>
        <row r="85">
          <cell r="B85" t="str">
            <v>Bogotá</v>
          </cell>
          <cell r="C85">
            <v>4</v>
          </cell>
          <cell r="D85">
            <v>3617740055</v>
          </cell>
          <cell r="E85">
            <v>0.26666666666666666</v>
          </cell>
        </row>
        <row r="86">
          <cell r="B86" t="str">
            <v>Medellín</v>
          </cell>
          <cell r="C86">
            <v>3</v>
          </cell>
          <cell r="D86">
            <v>3389265545</v>
          </cell>
          <cell r="E86">
            <v>0.2</v>
          </cell>
        </row>
        <row r="87">
          <cell r="B87" t="str">
            <v>Cali</v>
          </cell>
          <cell r="C87">
            <v>2</v>
          </cell>
          <cell r="D87">
            <v>1405866843.9999998</v>
          </cell>
          <cell r="E87">
            <v>0.13333333333333333</v>
          </cell>
        </row>
        <row r="88">
          <cell r="B88" t="str">
            <v>Cartagena</v>
          </cell>
          <cell r="C88">
            <v>1</v>
          </cell>
          <cell r="D88">
            <v>334790100</v>
          </cell>
          <cell r="E88">
            <v>6.6666666666666666E-2</v>
          </cell>
        </row>
        <row r="89">
          <cell r="B89" t="str">
            <v>Yopal</v>
          </cell>
          <cell r="C89">
            <v>1</v>
          </cell>
          <cell r="D89">
            <v>82888877.230000004</v>
          </cell>
          <cell r="E89">
            <v>6.6666666666666666E-2</v>
          </cell>
        </row>
        <row r="90">
          <cell r="B90" t="str">
            <v>Ricaurte</v>
          </cell>
          <cell r="C90">
            <v>1</v>
          </cell>
          <cell r="D90">
            <v>64965660.580000006</v>
          </cell>
          <cell r="E90">
            <v>6.6666666666666666E-2</v>
          </cell>
        </row>
        <row r="91">
          <cell r="B91" t="str">
            <v>Ibagué</v>
          </cell>
          <cell r="C91">
            <v>1</v>
          </cell>
          <cell r="D91">
            <v>53313263</v>
          </cell>
          <cell r="E91">
            <v>6.6666666666666666E-2</v>
          </cell>
        </row>
        <row r="92">
          <cell r="B92" t="str">
            <v>Neiva</v>
          </cell>
          <cell r="C92">
            <v>1</v>
          </cell>
          <cell r="D92">
            <v>16988000.000000004</v>
          </cell>
          <cell r="E92">
            <v>6.6666666666666666E-2</v>
          </cell>
        </row>
        <row r="93">
          <cell r="B93" t="str">
            <v>Palmira</v>
          </cell>
          <cell r="C93">
            <v>1</v>
          </cell>
          <cell r="D93">
            <v>11353223</v>
          </cell>
          <cell r="E93">
            <v>6.6666666666666666E-2</v>
          </cell>
        </row>
        <row r="122">
          <cell r="C122" t="str">
            <v>No PROYECTOS DE INFRAESTRUCTURA</v>
          </cell>
          <cell r="D122" t="str">
            <v>VALOR PROYECTOS</v>
          </cell>
        </row>
        <row r="123">
          <cell r="B123" t="str">
            <v>Pública</v>
          </cell>
          <cell r="C123">
            <v>10</v>
          </cell>
          <cell r="D123">
            <v>6163869582.8100004</v>
          </cell>
        </row>
        <row r="124">
          <cell r="B124" t="str">
            <v>Privada</v>
          </cell>
          <cell r="C124">
            <v>5</v>
          </cell>
          <cell r="D124">
            <v>2813301985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enarios"/>
      <sheetName val="Eventos Registrados"/>
      <sheetName val="Eventos CPC"/>
      <sheetName val="Recaudo"/>
    </sheetNames>
    <sheetDataSet>
      <sheetData sheetId="0" refreshError="1"/>
      <sheetData sheetId="1" refreshError="1"/>
      <sheetData sheetId="2" refreshError="1"/>
      <sheetData sheetId="3">
        <row r="12">
          <cell r="S12">
            <v>291426549.15103483</v>
          </cell>
          <cell r="T12">
            <v>96039250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A247E-6E9F-47A2-81CA-CD98960A345A}">
  <dimension ref="B2:O41"/>
  <sheetViews>
    <sheetView showGridLines="0" topLeftCell="A27" zoomScale="89" zoomScaleNormal="89" workbookViewId="0">
      <selection activeCell="C53" sqref="C53"/>
    </sheetView>
  </sheetViews>
  <sheetFormatPr baseColWidth="10" defaultColWidth="9.140625" defaultRowHeight="15" x14ac:dyDescent="0.25"/>
  <cols>
    <col min="1" max="1" width="4.42578125" customWidth="1"/>
    <col min="2" max="2" width="25.5703125" customWidth="1"/>
    <col min="3" max="3" width="27.7109375" customWidth="1"/>
    <col min="4" max="6" width="15" customWidth="1"/>
    <col min="7" max="7" width="15.28515625" customWidth="1"/>
    <col min="8" max="11" width="17.42578125" customWidth="1"/>
    <col min="12" max="12" width="14.85546875" customWidth="1"/>
    <col min="13" max="13" width="16.85546875" customWidth="1"/>
  </cols>
  <sheetData>
    <row r="2" spans="2:15" ht="15.75" x14ac:dyDescent="0.25">
      <c r="B2" s="1" t="s">
        <v>0</v>
      </c>
    </row>
    <row r="4" spans="2:15" ht="30" x14ac:dyDescent="0.25">
      <c r="B4" s="25" t="s">
        <v>1</v>
      </c>
      <c r="C4" s="25">
        <v>2018</v>
      </c>
      <c r="D4" s="25" t="s">
        <v>2</v>
      </c>
      <c r="E4" s="25">
        <v>2019</v>
      </c>
      <c r="F4" s="25" t="s">
        <v>3</v>
      </c>
      <c r="G4" s="25">
        <v>2020</v>
      </c>
      <c r="H4" s="25" t="s">
        <v>4</v>
      </c>
      <c r="I4" s="25">
        <v>2021</v>
      </c>
      <c r="J4" s="25" t="s">
        <v>5</v>
      </c>
      <c r="K4" s="25">
        <v>2022</v>
      </c>
      <c r="L4" s="25" t="s">
        <v>6</v>
      </c>
      <c r="M4" s="25" t="s">
        <v>7</v>
      </c>
    </row>
    <row r="5" spans="2:15" x14ac:dyDescent="0.25">
      <c r="B5" s="5" t="s">
        <v>8</v>
      </c>
      <c r="C5" s="6">
        <v>1457</v>
      </c>
      <c r="D5" s="7">
        <f>+C5/$C$7</f>
        <v>0.88895668090298963</v>
      </c>
      <c r="E5" s="6">
        <v>2306</v>
      </c>
      <c r="F5" s="7">
        <f>+E5/$E$7</f>
        <v>0.9224</v>
      </c>
      <c r="G5" s="6">
        <v>970</v>
      </c>
      <c r="H5" s="7">
        <f>+G5/$G$7</f>
        <v>0.8591674047829938</v>
      </c>
      <c r="I5" s="6">
        <v>1637</v>
      </c>
      <c r="J5" s="7">
        <f>+I5/$I$7</f>
        <v>0.89112683723462172</v>
      </c>
      <c r="K5" s="6">
        <v>1786</v>
      </c>
      <c r="L5" s="7">
        <f>+K5/$K$7</f>
        <v>0.8845963348192174</v>
      </c>
      <c r="M5" s="7">
        <f>+(K5-I5)/I5</f>
        <v>9.1020158827122791E-2</v>
      </c>
    </row>
    <row r="6" spans="2:15" x14ac:dyDescent="0.25">
      <c r="B6" s="5" t="s">
        <v>9</v>
      </c>
      <c r="C6" s="8">
        <v>182</v>
      </c>
      <c r="D6" s="7">
        <f>+C6/$C$7</f>
        <v>0.11104331909701037</v>
      </c>
      <c r="E6" s="8">
        <v>194</v>
      </c>
      <c r="F6" s="7">
        <f>+E6/$E$7</f>
        <v>7.7600000000000002E-2</v>
      </c>
      <c r="G6" s="8">
        <v>159</v>
      </c>
      <c r="H6" s="7">
        <f>+G6/$G$7</f>
        <v>0.1408325952170062</v>
      </c>
      <c r="I6" s="8">
        <v>200</v>
      </c>
      <c r="J6" s="7">
        <f>+I6/$I$7</f>
        <v>0.10887316276537834</v>
      </c>
      <c r="K6" s="8">
        <v>233</v>
      </c>
      <c r="L6" s="7">
        <f>+K6/$K$7</f>
        <v>0.11540366518078257</v>
      </c>
      <c r="M6" s="7">
        <f>+(K6-I6)/I6</f>
        <v>0.16500000000000001</v>
      </c>
    </row>
    <row r="7" spans="2:15" x14ac:dyDescent="0.25">
      <c r="B7" s="26" t="s">
        <v>10</v>
      </c>
      <c r="C7" s="27">
        <f>SUM(C5:C6)</f>
        <v>1639</v>
      </c>
      <c r="D7" s="28">
        <f>+C7/$C$7</f>
        <v>1</v>
      </c>
      <c r="E7" s="27">
        <f>SUM(E5:E6)</f>
        <v>2500</v>
      </c>
      <c r="F7" s="28">
        <f>+E7/$E$7</f>
        <v>1</v>
      </c>
      <c r="G7" s="27">
        <f>SUM(G5:G6)</f>
        <v>1129</v>
      </c>
      <c r="H7" s="28">
        <f>SUM(H5:H6)</f>
        <v>1</v>
      </c>
      <c r="I7" s="27">
        <f>SUM(I5:I6)</f>
        <v>1837</v>
      </c>
      <c r="J7" s="28">
        <f>+I7/$I$7</f>
        <v>1</v>
      </c>
      <c r="K7" s="27">
        <f>SUM(K5:K6)</f>
        <v>2019</v>
      </c>
      <c r="L7" s="28">
        <f>+K7/$K$7</f>
        <v>1</v>
      </c>
      <c r="M7" s="28">
        <f>+(K7-I7)/I7</f>
        <v>9.9074578116494283E-2</v>
      </c>
    </row>
    <row r="8" spans="2:15" x14ac:dyDescent="0.25">
      <c r="B8" s="2"/>
    </row>
    <row r="9" spans="2:15" x14ac:dyDescent="0.25">
      <c r="B9" s="2" t="s">
        <v>11</v>
      </c>
    </row>
    <row r="10" spans="2:15" x14ac:dyDescent="0.25">
      <c r="B10" s="2"/>
    </row>
    <row r="11" spans="2:15" ht="30" x14ac:dyDescent="0.25">
      <c r="B11" s="25" t="s">
        <v>12</v>
      </c>
      <c r="C11" s="25" t="s">
        <v>13</v>
      </c>
      <c r="D11" s="25">
        <v>2018</v>
      </c>
      <c r="E11" s="29" t="s">
        <v>2</v>
      </c>
      <c r="F11" s="25">
        <v>2019</v>
      </c>
      <c r="G11" s="29" t="s">
        <v>3</v>
      </c>
      <c r="H11" s="25">
        <v>2020</v>
      </c>
      <c r="I11" s="29" t="s">
        <v>4</v>
      </c>
      <c r="J11" s="25">
        <v>2021</v>
      </c>
      <c r="K11" s="29" t="s">
        <v>5</v>
      </c>
      <c r="L11" s="25">
        <v>2022</v>
      </c>
      <c r="M11" s="29" t="s">
        <v>6</v>
      </c>
      <c r="N11" s="29" t="s">
        <v>7</v>
      </c>
    </row>
    <row r="12" spans="2:15" x14ac:dyDescent="0.25">
      <c r="B12" s="9" t="s">
        <v>8</v>
      </c>
      <c r="C12" s="5"/>
      <c r="D12" s="10">
        <f>SUM(D13:D15)</f>
        <v>1457</v>
      </c>
      <c r="E12" s="11">
        <f>+D12/$D$20</f>
        <v>0.88895668090298963</v>
      </c>
      <c r="F12" s="10">
        <f>SUM(F13:F15)</f>
        <v>2306</v>
      </c>
      <c r="G12" s="11">
        <f t="shared" ref="G12:G19" si="0">F12/$F$20</f>
        <v>0.9224</v>
      </c>
      <c r="H12" s="10">
        <f>SUM(H13:H15)</f>
        <v>970</v>
      </c>
      <c r="I12" s="11">
        <f>+H12/H20</f>
        <v>0.8591674047829938</v>
      </c>
      <c r="J12" s="10">
        <f>SUM(J13:J15)</f>
        <v>1637</v>
      </c>
      <c r="K12" s="11">
        <f t="shared" ref="K12:K20" si="1">+J12/$J$20</f>
        <v>0.89112683723462172</v>
      </c>
      <c r="L12" s="10">
        <f>SUM(L13:L15)</f>
        <v>1786</v>
      </c>
      <c r="M12" s="11">
        <f t="shared" ref="M12:M20" si="2">+L12/$L$20</f>
        <v>0.8845963348192174</v>
      </c>
      <c r="N12" s="7">
        <f>+(L12-J12)/$J$12</f>
        <v>9.1020158827122791E-2</v>
      </c>
    </row>
    <row r="13" spans="2:15" x14ac:dyDescent="0.25">
      <c r="B13" s="9"/>
      <c r="C13" s="12" t="s">
        <v>14</v>
      </c>
      <c r="D13" s="6">
        <v>942</v>
      </c>
      <c r="E13" s="7">
        <f>+D13/$D$12</f>
        <v>0.64653397391901168</v>
      </c>
      <c r="F13" s="6">
        <v>1438</v>
      </c>
      <c r="G13" s="11">
        <f t="shared" si="0"/>
        <v>0.57520000000000004</v>
      </c>
      <c r="H13" s="6">
        <v>726</v>
      </c>
      <c r="I13" s="7">
        <f>+H13/$H$12</f>
        <v>0.74845360824742269</v>
      </c>
      <c r="J13" s="6">
        <v>1108</v>
      </c>
      <c r="K13" s="13">
        <f t="shared" si="1"/>
        <v>0.60315732172019598</v>
      </c>
      <c r="L13" s="6">
        <v>1075</v>
      </c>
      <c r="M13" s="13">
        <f>+L13/$L$20</f>
        <v>0.53244180287270926</v>
      </c>
      <c r="N13" s="7">
        <f t="shared" ref="N13:N20" si="3">+(L13-J13)/J13</f>
        <v>-2.9783393501805054E-2</v>
      </c>
      <c r="O13" s="14"/>
    </row>
    <row r="14" spans="2:15" x14ac:dyDescent="0.25">
      <c r="B14" s="9"/>
      <c r="C14" s="12" t="s">
        <v>15</v>
      </c>
      <c r="D14" s="6">
        <v>43</v>
      </c>
      <c r="E14" s="7">
        <f>+D14/$D$12</f>
        <v>2.9512697323266987E-2</v>
      </c>
      <c r="F14" s="6">
        <v>67</v>
      </c>
      <c r="G14" s="11">
        <f t="shared" si="0"/>
        <v>2.6800000000000001E-2</v>
      </c>
      <c r="H14" s="6">
        <v>33</v>
      </c>
      <c r="I14" s="7">
        <f>+H14/$H$12</f>
        <v>3.4020618556701028E-2</v>
      </c>
      <c r="J14" s="6">
        <v>52</v>
      </c>
      <c r="K14" s="13">
        <f t="shared" si="1"/>
        <v>2.8307022318998367E-2</v>
      </c>
      <c r="L14" s="6">
        <v>42</v>
      </c>
      <c r="M14" s="13">
        <f t="shared" si="2"/>
        <v>2.0802377414561663E-2</v>
      </c>
      <c r="N14" s="7">
        <f t="shared" si="3"/>
        <v>-0.19230769230769232</v>
      </c>
      <c r="O14" s="14"/>
    </row>
    <row r="15" spans="2:15" x14ac:dyDescent="0.25">
      <c r="B15" s="9"/>
      <c r="C15" s="12" t="s">
        <v>16</v>
      </c>
      <c r="D15" s="6">
        <v>472</v>
      </c>
      <c r="E15" s="7">
        <f>+D15/$D$12</f>
        <v>0.32395332875772137</v>
      </c>
      <c r="F15" s="6">
        <v>801</v>
      </c>
      <c r="G15" s="11">
        <f t="shared" si="0"/>
        <v>0.32040000000000002</v>
      </c>
      <c r="H15" s="6">
        <v>211</v>
      </c>
      <c r="I15" s="7">
        <f>+H15/$H$12</f>
        <v>0.21752577319587629</v>
      </c>
      <c r="J15" s="6">
        <v>477</v>
      </c>
      <c r="K15" s="13">
        <f t="shared" si="1"/>
        <v>0.25966249319542734</v>
      </c>
      <c r="L15" s="6">
        <v>669</v>
      </c>
      <c r="M15" s="13">
        <f t="shared" si="2"/>
        <v>0.3313521545319465</v>
      </c>
      <c r="N15" s="7">
        <f t="shared" si="3"/>
        <v>0.40251572327044027</v>
      </c>
      <c r="O15" s="14"/>
    </row>
    <row r="16" spans="2:15" x14ac:dyDescent="0.25">
      <c r="B16" s="9" t="s">
        <v>9</v>
      </c>
      <c r="C16" s="5"/>
      <c r="D16" s="10">
        <f>SUM(D17:D19)</f>
        <v>182</v>
      </c>
      <c r="E16" s="11">
        <f>+D16/D20</f>
        <v>0.11104331909701037</v>
      </c>
      <c r="F16" s="10">
        <f>SUM(F17:F19)</f>
        <v>194</v>
      </c>
      <c r="G16" s="11">
        <f t="shared" si="0"/>
        <v>7.7600000000000002E-2</v>
      </c>
      <c r="H16" s="10">
        <f>SUM(H17:H19)</f>
        <v>159</v>
      </c>
      <c r="I16" s="11">
        <f>+H16/H20</f>
        <v>0.1408325952170062</v>
      </c>
      <c r="J16" s="10">
        <f>SUM(J17:J19)</f>
        <v>200</v>
      </c>
      <c r="K16" s="11">
        <f t="shared" si="1"/>
        <v>0.10887316276537834</v>
      </c>
      <c r="L16" s="10">
        <f>SUM(L17:L19)</f>
        <v>233</v>
      </c>
      <c r="M16" s="11">
        <f t="shared" si="2"/>
        <v>0.11540366518078257</v>
      </c>
      <c r="N16" s="7">
        <f t="shared" si="3"/>
        <v>0.16500000000000001</v>
      </c>
      <c r="O16" s="15"/>
    </row>
    <row r="17" spans="2:15" x14ac:dyDescent="0.25">
      <c r="B17" s="9"/>
      <c r="C17" s="12" t="s">
        <v>14</v>
      </c>
      <c r="D17" s="6">
        <v>139</v>
      </c>
      <c r="E17" s="7">
        <f>+D17/$D$16</f>
        <v>0.76373626373626369</v>
      </c>
      <c r="F17" s="6">
        <v>151</v>
      </c>
      <c r="G17" s="11">
        <f t="shared" si="0"/>
        <v>6.0400000000000002E-2</v>
      </c>
      <c r="H17" s="6">
        <v>133</v>
      </c>
      <c r="I17" s="7">
        <f>+H17/$H$16</f>
        <v>0.83647798742138368</v>
      </c>
      <c r="J17" s="6">
        <v>158</v>
      </c>
      <c r="K17" s="13">
        <f t="shared" si="1"/>
        <v>8.6009798584648883E-2</v>
      </c>
      <c r="L17" s="6">
        <v>184</v>
      </c>
      <c r="M17" s="13">
        <f t="shared" si="2"/>
        <v>9.1134224863793953E-2</v>
      </c>
      <c r="N17" s="7">
        <f t="shared" si="3"/>
        <v>0.16455696202531644</v>
      </c>
      <c r="O17" s="14"/>
    </row>
    <row r="18" spans="2:15" x14ac:dyDescent="0.25">
      <c r="B18" s="9"/>
      <c r="C18" s="12" t="s">
        <v>15</v>
      </c>
      <c r="D18" s="6">
        <v>9</v>
      </c>
      <c r="E18" s="7">
        <f>+D18/$D$16</f>
        <v>4.9450549450549448E-2</v>
      </c>
      <c r="F18" s="6">
        <v>9</v>
      </c>
      <c r="G18" s="11">
        <f t="shared" si="0"/>
        <v>3.5999999999999999E-3</v>
      </c>
      <c r="H18" s="6">
        <v>5</v>
      </c>
      <c r="I18" s="7">
        <f>+H18/$H$16</f>
        <v>3.1446540880503145E-2</v>
      </c>
      <c r="J18" s="6">
        <v>8</v>
      </c>
      <c r="K18" s="13">
        <f t="shared" si="1"/>
        <v>4.3549265106151338E-3</v>
      </c>
      <c r="L18" s="6">
        <v>8</v>
      </c>
      <c r="M18" s="13">
        <f t="shared" si="2"/>
        <v>3.9623576027736501E-3</v>
      </c>
      <c r="N18" s="7">
        <f t="shared" si="3"/>
        <v>0</v>
      </c>
      <c r="O18" s="14"/>
    </row>
    <row r="19" spans="2:15" x14ac:dyDescent="0.25">
      <c r="B19" s="9"/>
      <c r="C19" s="12" t="s">
        <v>16</v>
      </c>
      <c r="D19" s="6">
        <v>34</v>
      </c>
      <c r="E19" s="7">
        <f>+D19/$D$16</f>
        <v>0.18681318681318682</v>
      </c>
      <c r="F19" s="6">
        <v>34</v>
      </c>
      <c r="G19" s="11">
        <f t="shared" si="0"/>
        <v>1.3599999999999999E-2</v>
      </c>
      <c r="H19" s="6">
        <v>21</v>
      </c>
      <c r="I19" s="7">
        <f>+H19/$H$16</f>
        <v>0.13207547169811321</v>
      </c>
      <c r="J19" s="6">
        <v>34</v>
      </c>
      <c r="K19" s="13">
        <f t="shared" si="1"/>
        <v>1.8508437670114317E-2</v>
      </c>
      <c r="L19" s="6">
        <v>41</v>
      </c>
      <c r="M19" s="13">
        <f t="shared" si="2"/>
        <v>2.0307082714214959E-2</v>
      </c>
      <c r="N19" s="7">
        <f t="shared" si="3"/>
        <v>0.20588235294117646</v>
      </c>
      <c r="O19" s="14"/>
    </row>
    <row r="20" spans="2:15" x14ac:dyDescent="0.25">
      <c r="B20" s="33" t="s">
        <v>10</v>
      </c>
      <c r="C20" s="34"/>
      <c r="D20" s="27">
        <f>+D12+D16</f>
        <v>1639</v>
      </c>
      <c r="E20" s="28">
        <f>+D20/$C$7</f>
        <v>1</v>
      </c>
      <c r="F20" s="27">
        <f>+F12+F16</f>
        <v>2500</v>
      </c>
      <c r="G20" s="28">
        <f>+F20/$E$7</f>
        <v>1</v>
      </c>
      <c r="H20" s="27">
        <f>+H12+H16</f>
        <v>1129</v>
      </c>
      <c r="I20" s="28">
        <f>+H20/$G$7</f>
        <v>1</v>
      </c>
      <c r="J20" s="27">
        <f>+J12+J16</f>
        <v>1837</v>
      </c>
      <c r="K20" s="28">
        <f t="shared" si="1"/>
        <v>1</v>
      </c>
      <c r="L20" s="27">
        <f>+L12+L16</f>
        <v>2019</v>
      </c>
      <c r="M20" s="28">
        <f t="shared" si="2"/>
        <v>1</v>
      </c>
      <c r="N20" s="28">
        <f t="shared" si="3"/>
        <v>9.9074578116494283E-2</v>
      </c>
    </row>
    <row r="21" spans="2:15" x14ac:dyDescent="0.25">
      <c r="B21" s="2"/>
    </row>
    <row r="22" spans="2:15" x14ac:dyDescent="0.25">
      <c r="C22" s="35" t="s">
        <v>8</v>
      </c>
      <c r="D22" s="35"/>
      <c r="E22" s="35"/>
      <c r="F22" s="36" t="s">
        <v>9</v>
      </c>
      <c r="G22" s="36"/>
      <c r="H22" s="37"/>
      <c r="I22" s="16"/>
      <c r="J22" s="17"/>
      <c r="K22" s="17"/>
    </row>
    <row r="23" spans="2:15" ht="30" x14ac:dyDescent="0.25">
      <c r="C23" s="25" t="s">
        <v>14</v>
      </c>
      <c r="D23" s="25" t="s">
        <v>15</v>
      </c>
      <c r="E23" s="25" t="s">
        <v>16</v>
      </c>
      <c r="F23" s="25" t="s">
        <v>14</v>
      </c>
      <c r="G23" s="25" t="s">
        <v>15</v>
      </c>
      <c r="H23" s="25" t="s">
        <v>16</v>
      </c>
    </row>
    <row r="24" spans="2:15" x14ac:dyDescent="0.25">
      <c r="B24" s="18">
        <v>2018</v>
      </c>
      <c r="C24" s="19">
        <v>942</v>
      </c>
      <c r="D24" s="19">
        <v>43</v>
      </c>
      <c r="E24" s="19">
        <v>472</v>
      </c>
      <c r="F24" s="19">
        <v>139</v>
      </c>
      <c r="G24" s="19">
        <v>9</v>
      </c>
      <c r="H24" s="19">
        <v>34</v>
      </c>
    </row>
    <row r="25" spans="2:15" x14ac:dyDescent="0.25">
      <c r="B25" s="18">
        <v>2019</v>
      </c>
      <c r="C25" s="19">
        <v>1438</v>
      </c>
      <c r="D25" s="19">
        <v>67</v>
      </c>
      <c r="E25" s="19">
        <v>801</v>
      </c>
      <c r="F25" s="19">
        <v>151</v>
      </c>
      <c r="G25" s="19">
        <v>9</v>
      </c>
      <c r="H25" s="19">
        <v>34</v>
      </c>
    </row>
    <row r="26" spans="2:15" x14ac:dyDescent="0.25">
      <c r="B26" s="18">
        <v>2020</v>
      </c>
      <c r="C26" s="19">
        <v>726</v>
      </c>
      <c r="D26" s="19">
        <v>33</v>
      </c>
      <c r="E26" s="19">
        <v>211</v>
      </c>
      <c r="F26" s="19">
        <v>133</v>
      </c>
      <c r="G26" s="19">
        <v>5</v>
      </c>
      <c r="H26" s="19">
        <v>21</v>
      </c>
    </row>
    <row r="27" spans="2:15" x14ac:dyDescent="0.25">
      <c r="B27" s="18">
        <v>2021</v>
      </c>
      <c r="C27" s="19">
        <v>1108</v>
      </c>
      <c r="D27" s="19">
        <v>52</v>
      </c>
      <c r="E27" s="19">
        <v>477</v>
      </c>
      <c r="F27" s="19">
        <v>158</v>
      </c>
      <c r="G27" s="19">
        <v>8</v>
      </c>
      <c r="H27" s="19">
        <v>34</v>
      </c>
    </row>
    <row r="28" spans="2:15" x14ac:dyDescent="0.25">
      <c r="B28" s="18">
        <v>2022</v>
      </c>
      <c r="C28" s="19">
        <v>1075</v>
      </c>
      <c r="D28" s="19">
        <v>42</v>
      </c>
      <c r="E28" s="19">
        <v>669</v>
      </c>
      <c r="F28" s="19">
        <v>184</v>
      </c>
      <c r="G28" s="19">
        <v>8</v>
      </c>
      <c r="H28" s="19">
        <v>41</v>
      </c>
    </row>
    <row r="29" spans="2:15" x14ac:dyDescent="0.25">
      <c r="B29" s="2"/>
    </row>
    <row r="30" spans="2:15" x14ac:dyDescent="0.25">
      <c r="B30" s="2" t="s">
        <v>20</v>
      </c>
    </row>
    <row r="32" spans="2:15" ht="45" x14ac:dyDescent="0.25">
      <c r="B32" s="25" t="s">
        <v>21</v>
      </c>
      <c r="C32" s="25">
        <v>2018</v>
      </c>
      <c r="D32" s="25" t="s">
        <v>22</v>
      </c>
      <c r="E32" s="25">
        <v>2019</v>
      </c>
      <c r="F32" s="25" t="s">
        <v>23</v>
      </c>
      <c r="G32" s="25">
        <v>2020</v>
      </c>
      <c r="H32" s="25" t="s">
        <v>24</v>
      </c>
      <c r="I32" s="25">
        <v>2021</v>
      </c>
      <c r="J32" s="25" t="s">
        <v>25</v>
      </c>
      <c r="K32" s="25">
        <v>2022</v>
      </c>
      <c r="L32" s="25" t="s">
        <v>26</v>
      </c>
    </row>
    <row r="33" spans="2:12" x14ac:dyDescent="0.25">
      <c r="B33" s="5" t="s">
        <v>27</v>
      </c>
      <c r="C33" s="6">
        <v>482</v>
      </c>
      <c r="D33" s="7">
        <f t="shared" ref="D33:D40" si="4">+C33/$C$40</f>
        <v>0.29408175716900548</v>
      </c>
      <c r="E33" s="6">
        <v>783</v>
      </c>
      <c r="F33" s="7">
        <f t="shared" ref="F33:F40" si="5">+E33/$E$40</f>
        <v>0.31319999999999998</v>
      </c>
      <c r="G33" s="6">
        <v>275</v>
      </c>
      <c r="H33" s="7">
        <f t="shared" ref="H33:H40" si="6">G33/$G$40</f>
        <v>0.24357838795394154</v>
      </c>
      <c r="I33" s="6">
        <v>515</v>
      </c>
      <c r="J33" s="7">
        <f t="shared" ref="J33:J40" si="7">I33/$I$40</f>
        <v>0.28034839412084922</v>
      </c>
      <c r="K33" s="6">
        <v>671</v>
      </c>
      <c r="L33" s="7">
        <f>+K33/$K$40</f>
        <v>0.33234274393263991</v>
      </c>
    </row>
    <row r="34" spans="2:12" x14ac:dyDescent="0.25">
      <c r="B34" s="5" t="s">
        <v>28</v>
      </c>
      <c r="C34" s="6">
        <v>155</v>
      </c>
      <c r="D34" s="7">
        <f t="shared" si="4"/>
        <v>9.4569859670530818E-2</v>
      </c>
      <c r="E34" s="6">
        <v>221</v>
      </c>
      <c r="F34" s="7">
        <f t="shared" si="5"/>
        <v>8.8400000000000006E-2</v>
      </c>
      <c r="G34" s="6">
        <v>89</v>
      </c>
      <c r="H34" s="7">
        <f t="shared" si="6"/>
        <v>7.8830823737821076E-2</v>
      </c>
      <c r="I34" s="6">
        <v>139</v>
      </c>
      <c r="J34" s="7">
        <f t="shared" si="7"/>
        <v>7.5666848121937941E-2</v>
      </c>
      <c r="K34" s="6">
        <v>146</v>
      </c>
      <c r="L34" s="7">
        <f>+K34/$K$40</f>
        <v>7.2313026250619125E-2</v>
      </c>
    </row>
    <row r="35" spans="2:12" x14ac:dyDescent="0.25">
      <c r="B35" s="5" t="s">
        <v>29</v>
      </c>
      <c r="C35" s="6">
        <v>55</v>
      </c>
      <c r="D35" s="7">
        <f t="shared" si="4"/>
        <v>3.3557046979865772E-2</v>
      </c>
      <c r="E35" s="6">
        <v>83</v>
      </c>
      <c r="F35" s="7">
        <f t="shared" si="5"/>
        <v>3.32E-2</v>
      </c>
      <c r="G35" s="6">
        <v>38</v>
      </c>
      <c r="H35" s="7">
        <f t="shared" si="6"/>
        <v>3.3658104517271921E-2</v>
      </c>
      <c r="I35" s="6">
        <v>62</v>
      </c>
      <c r="J35" s="7">
        <f t="shared" si="7"/>
        <v>3.3750680457267285E-2</v>
      </c>
      <c r="K35" s="6">
        <v>49</v>
      </c>
      <c r="L35" s="7">
        <f>+K35/$K$40</f>
        <v>2.4269440316988609E-2</v>
      </c>
    </row>
    <row r="36" spans="2:12" x14ac:dyDescent="0.25">
      <c r="B36" s="5" t="s">
        <v>30</v>
      </c>
      <c r="C36" s="6">
        <v>35</v>
      </c>
      <c r="D36" s="7">
        <f t="shared" si="4"/>
        <v>2.1354484441732765E-2</v>
      </c>
      <c r="E36" s="6">
        <v>48</v>
      </c>
      <c r="F36" s="7">
        <f t="shared" si="5"/>
        <v>1.9199999999999998E-2</v>
      </c>
      <c r="G36" s="6">
        <v>22</v>
      </c>
      <c r="H36" s="7">
        <f t="shared" si="6"/>
        <v>1.9486271036315322E-2</v>
      </c>
      <c r="I36" s="6">
        <v>46</v>
      </c>
      <c r="J36" s="7">
        <f t="shared" si="7"/>
        <v>2.5040827436037017E-2</v>
      </c>
      <c r="K36" s="6">
        <v>63</v>
      </c>
      <c r="L36" s="7">
        <f>+K36/$K$40</f>
        <v>3.1203566121842496E-2</v>
      </c>
    </row>
    <row r="37" spans="2:12" x14ac:dyDescent="0.25">
      <c r="B37" s="5" t="s">
        <v>31</v>
      </c>
      <c r="C37" s="6">
        <v>2</v>
      </c>
      <c r="D37" s="22">
        <f t="shared" si="4"/>
        <v>1.2202562538133007E-3</v>
      </c>
      <c r="E37" s="6">
        <v>7</v>
      </c>
      <c r="F37" s="22">
        <f t="shared" si="5"/>
        <v>2.8E-3</v>
      </c>
      <c r="G37" s="6">
        <v>1</v>
      </c>
      <c r="H37" s="22">
        <f t="shared" si="6"/>
        <v>8.8573959255978745E-4</v>
      </c>
      <c r="I37" s="6">
        <v>1</v>
      </c>
      <c r="J37" s="22">
        <f t="shared" si="7"/>
        <v>5.4436581382689172E-4</v>
      </c>
      <c r="K37" s="6">
        <v>0</v>
      </c>
      <c r="L37" s="7">
        <f t="shared" ref="L37:L40" si="8">+K37/$K$40</f>
        <v>0</v>
      </c>
    </row>
    <row r="38" spans="2:12" x14ac:dyDescent="0.25">
      <c r="B38" s="5" t="s">
        <v>32</v>
      </c>
      <c r="C38" s="6">
        <v>879</v>
      </c>
      <c r="D38" s="7">
        <f t="shared" si="4"/>
        <v>0.53630262355094571</v>
      </c>
      <c r="E38" s="6">
        <v>1306</v>
      </c>
      <c r="F38" s="7">
        <f t="shared" si="5"/>
        <v>0.52239999999999998</v>
      </c>
      <c r="G38" s="6">
        <v>693</v>
      </c>
      <c r="H38" s="7">
        <f t="shared" si="6"/>
        <v>0.61381753764393265</v>
      </c>
      <c r="I38" s="6">
        <v>1063</v>
      </c>
      <c r="J38" s="7">
        <f t="shared" si="7"/>
        <v>0.5786608600979859</v>
      </c>
      <c r="K38" s="6">
        <v>1090</v>
      </c>
      <c r="L38" s="7">
        <f>+K38/$K$40</f>
        <v>0.53987122337790983</v>
      </c>
    </row>
    <row r="39" spans="2:12" x14ac:dyDescent="0.25">
      <c r="B39" s="5" t="s">
        <v>33</v>
      </c>
      <c r="C39" s="6">
        <v>31</v>
      </c>
      <c r="D39" s="7">
        <f t="shared" si="4"/>
        <v>1.8913971934106162E-2</v>
      </c>
      <c r="E39" s="6">
        <v>52</v>
      </c>
      <c r="F39" s="7">
        <f t="shared" si="5"/>
        <v>2.0799999999999999E-2</v>
      </c>
      <c r="G39" s="6">
        <v>11</v>
      </c>
      <c r="H39" s="7">
        <f t="shared" si="6"/>
        <v>9.7431355181576609E-3</v>
      </c>
      <c r="I39" s="6">
        <v>11</v>
      </c>
      <c r="J39" s="7">
        <f t="shared" si="7"/>
        <v>5.9880239520958087E-3</v>
      </c>
      <c r="K39" s="6">
        <v>0</v>
      </c>
      <c r="L39" s="7">
        <f t="shared" si="8"/>
        <v>0</v>
      </c>
    </row>
    <row r="40" spans="2:12" x14ac:dyDescent="0.25">
      <c r="B40" s="31" t="s">
        <v>10</v>
      </c>
      <c r="C40" s="27">
        <f>SUM(C33:C39)</f>
        <v>1639</v>
      </c>
      <c r="D40" s="28">
        <f t="shared" si="4"/>
        <v>1</v>
      </c>
      <c r="E40" s="27">
        <f>SUM(E33:E39)</f>
        <v>2500</v>
      </c>
      <c r="F40" s="28">
        <f t="shared" si="5"/>
        <v>1</v>
      </c>
      <c r="G40" s="27">
        <f>SUM(G33:G39)</f>
        <v>1129</v>
      </c>
      <c r="H40" s="28">
        <f t="shared" si="6"/>
        <v>1</v>
      </c>
      <c r="I40" s="27">
        <f>SUM(I33:I39)</f>
        <v>1837</v>
      </c>
      <c r="J40" s="28">
        <f t="shared" si="7"/>
        <v>1</v>
      </c>
      <c r="K40" s="27">
        <f>SUM(K33:K39)</f>
        <v>2019</v>
      </c>
      <c r="L40" s="28">
        <f t="shared" si="8"/>
        <v>1</v>
      </c>
    </row>
    <row r="41" spans="2:12" x14ac:dyDescent="0.25">
      <c r="I41" s="23"/>
    </row>
  </sheetData>
  <mergeCells count="5">
    <mergeCell ref="B20:C20"/>
    <mergeCell ref="B12:B15"/>
    <mergeCell ref="B16:B19"/>
    <mergeCell ref="C22:E22"/>
    <mergeCell ref="F22:H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A8F9-219D-4481-8DD5-AD9D85BEBD99}">
  <dimension ref="B2:N122"/>
  <sheetViews>
    <sheetView showGridLines="0" zoomScale="95" zoomScaleNormal="95" workbookViewId="0">
      <selection activeCell="C1" sqref="C1:D1048576"/>
    </sheetView>
  </sheetViews>
  <sheetFormatPr baseColWidth="10" defaultColWidth="9.140625" defaultRowHeight="15" x14ac:dyDescent="0.25"/>
  <cols>
    <col min="1" max="1" width="3.42578125" customWidth="1"/>
    <col min="2" max="2" width="26.42578125" customWidth="1"/>
    <col min="3" max="3" width="16.42578125" style="21" customWidth="1"/>
    <col min="4" max="4" width="15.42578125" style="21" customWidth="1"/>
    <col min="5" max="6" width="15" style="21" customWidth="1"/>
    <col min="7" max="7" width="15.28515625" style="21" bestFit="1" customWidth="1"/>
    <col min="8" max="8" width="16.42578125" style="21" customWidth="1"/>
    <col min="9" max="9" width="15.42578125" style="21" customWidth="1"/>
    <col min="10" max="10" width="14.42578125" bestFit="1" customWidth="1"/>
  </cols>
  <sheetData>
    <row r="2" spans="2:10" ht="19.5" thickBot="1" x14ac:dyDescent="0.35">
      <c r="B2" s="38" t="s">
        <v>34</v>
      </c>
      <c r="C2" s="39"/>
    </row>
    <row r="3" spans="2:10" x14ac:dyDescent="0.25">
      <c r="B3" s="47" t="s">
        <v>64</v>
      </c>
      <c r="C3" s="50">
        <v>2016</v>
      </c>
      <c r="D3" s="48">
        <v>2017</v>
      </c>
      <c r="E3" s="48">
        <v>2018</v>
      </c>
      <c r="F3" s="48">
        <v>2019</v>
      </c>
      <c r="G3" s="48">
        <v>2020</v>
      </c>
      <c r="H3" s="49">
        <v>2021</v>
      </c>
      <c r="I3" s="48">
        <v>2022</v>
      </c>
      <c r="J3" s="21"/>
    </row>
    <row r="4" spans="2:10" x14ac:dyDescent="0.25">
      <c r="B4" s="41" t="s">
        <v>65</v>
      </c>
      <c r="C4" s="8">
        <v>0</v>
      </c>
      <c r="D4" s="8">
        <v>0</v>
      </c>
      <c r="E4" s="8">
        <v>0</v>
      </c>
      <c r="F4" s="8">
        <v>2</v>
      </c>
      <c r="G4" s="8">
        <v>0</v>
      </c>
      <c r="H4" s="8">
        <v>0</v>
      </c>
      <c r="I4" s="8">
        <v>0</v>
      </c>
      <c r="J4" s="21"/>
    </row>
    <row r="5" spans="2:10" x14ac:dyDescent="0.25">
      <c r="B5" s="41" t="s">
        <v>66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1</v>
      </c>
      <c r="J5" s="21"/>
    </row>
    <row r="6" spans="2:10" x14ac:dyDescent="0.25">
      <c r="B6" s="41" t="s">
        <v>67</v>
      </c>
      <c r="C6" s="8">
        <v>2</v>
      </c>
      <c r="D6" s="8">
        <v>1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21"/>
    </row>
    <row r="7" spans="2:10" x14ac:dyDescent="0.25">
      <c r="B7" s="41" t="s">
        <v>68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1</v>
      </c>
      <c r="I7" s="8">
        <v>1</v>
      </c>
      <c r="J7" s="21"/>
    </row>
    <row r="8" spans="2:10" x14ac:dyDescent="0.25">
      <c r="B8" s="41" t="s">
        <v>69</v>
      </c>
      <c r="C8" s="8">
        <v>2</v>
      </c>
      <c r="D8" s="8">
        <v>6</v>
      </c>
      <c r="E8" s="8">
        <v>4</v>
      </c>
      <c r="F8" s="8">
        <v>2</v>
      </c>
      <c r="G8" s="8">
        <v>0</v>
      </c>
      <c r="H8" s="8">
        <v>0</v>
      </c>
      <c r="I8" s="8">
        <v>1</v>
      </c>
      <c r="J8" s="21"/>
    </row>
    <row r="9" spans="2:10" x14ac:dyDescent="0.25">
      <c r="B9" s="41" t="s">
        <v>70</v>
      </c>
      <c r="C9" s="8">
        <v>0</v>
      </c>
      <c r="D9" s="8">
        <v>1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21"/>
    </row>
    <row r="10" spans="2:10" x14ac:dyDescent="0.25">
      <c r="B10" s="41" t="s">
        <v>37</v>
      </c>
      <c r="C10" s="8">
        <v>26</v>
      </c>
      <c r="D10" s="8">
        <v>27</v>
      </c>
      <c r="E10" s="8">
        <v>22</v>
      </c>
      <c r="F10" s="8">
        <v>13</v>
      </c>
      <c r="G10" s="8">
        <v>11</v>
      </c>
      <c r="H10" s="8">
        <v>11</v>
      </c>
      <c r="I10" s="8">
        <v>4</v>
      </c>
      <c r="J10" s="21"/>
    </row>
    <row r="11" spans="2:10" x14ac:dyDescent="0.25">
      <c r="B11" s="41" t="s">
        <v>71</v>
      </c>
      <c r="C11" s="8">
        <v>2</v>
      </c>
      <c r="D11" s="8">
        <v>1</v>
      </c>
      <c r="E11" s="8">
        <v>1</v>
      </c>
      <c r="F11" s="8">
        <v>1</v>
      </c>
      <c r="G11" s="8">
        <v>1</v>
      </c>
      <c r="H11" s="8">
        <v>0</v>
      </c>
      <c r="I11" s="8">
        <v>0</v>
      </c>
      <c r="J11" s="21"/>
    </row>
    <row r="12" spans="2:10" x14ac:dyDescent="0.25">
      <c r="B12" s="41" t="s">
        <v>72</v>
      </c>
      <c r="C12" s="8">
        <v>0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21"/>
    </row>
    <row r="13" spans="2:10" x14ac:dyDescent="0.25">
      <c r="B13" s="41" t="s">
        <v>73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21"/>
    </row>
    <row r="14" spans="2:10" x14ac:dyDescent="0.25">
      <c r="B14" s="41" t="s">
        <v>74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21"/>
    </row>
    <row r="15" spans="2:10" x14ac:dyDescent="0.25">
      <c r="B15" s="41" t="s">
        <v>19</v>
      </c>
      <c r="C15" s="8">
        <v>12</v>
      </c>
      <c r="D15" s="8">
        <v>9</v>
      </c>
      <c r="E15" s="8">
        <v>4</v>
      </c>
      <c r="F15" s="8">
        <v>0</v>
      </c>
      <c r="G15" s="8">
        <v>1</v>
      </c>
      <c r="H15" s="8">
        <v>3</v>
      </c>
      <c r="I15" s="8">
        <v>2</v>
      </c>
      <c r="J15" s="21"/>
    </row>
    <row r="16" spans="2:10" x14ac:dyDescent="0.25">
      <c r="B16" s="41" t="s">
        <v>75</v>
      </c>
      <c r="C16" s="8">
        <v>2</v>
      </c>
      <c r="D16" s="8">
        <v>4</v>
      </c>
      <c r="E16" s="8">
        <v>0</v>
      </c>
      <c r="F16" s="8">
        <v>3</v>
      </c>
      <c r="G16" s="8">
        <v>1</v>
      </c>
      <c r="H16" s="8">
        <v>1</v>
      </c>
      <c r="I16" s="8">
        <v>3</v>
      </c>
      <c r="J16" s="21"/>
    </row>
    <row r="17" spans="2:10" x14ac:dyDescent="0.25">
      <c r="B17" s="41" t="s">
        <v>76</v>
      </c>
      <c r="C17" s="8">
        <v>0</v>
      </c>
      <c r="D17" s="8">
        <v>0</v>
      </c>
      <c r="E17" s="8">
        <v>1</v>
      </c>
      <c r="F17" s="8">
        <v>0</v>
      </c>
      <c r="G17" s="8">
        <v>0</v>
      </c>
      <c r="H17" s="8">
        <v>0</v>
      </c>
      <c r="I17" s="8">
        <v>0</v>
      </c>
      <c r="J17" s="21"/>
    </row>
    <row r="18" spans="2:10" x14ac:dyDescent="0.25">
      <c r="B18" s="41" t="s">
        <v>77</v>
      </c>
      <c r="C18" s="8">
        <v>0</v>
      </c>
      <c r="D18" s="8">
        <v>2</v>
      </c>
      <c r="E18" s="8">
        <v>1</v>
      </c>
      <c r="F18" s="8">
        <v>1</v>
      </c>
      <c r="G18" s="8">
        <v>0</v>
      </c>
      <c r="H18" s="8">
        <v>0</v>
      </c>
      <c r="I18" s="8">
        <v>1</v>
      </c>
      <c r="J18" s="21"/>
    </row>
    <row r="19" spans="2:10" x14ac:dyDescent="0.25">
      <c r="B19" s="41" t="s">
        <v>78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1</v>
      </c>
      <c r="J19" s="21"/>
    </row>
    <row r="20" spans="2:10" x14ac:dyDescent="0.25">
      <c r="B20" s="41" t="s">
        <v>79</v>
      </c>
      <c r="C20" s="8">
        <v>0</v>
      </c>
      <c r="D20" s="8">
        <v>0</v>
      </c>
      <c r="E20" s="8">
        <v>0</v>
      </c>
      <c r="F20" s="8">
        <v>1</v>
      </c>
      <c r="G20" s="8">
        <v>0</v>
      </c>
      <c r="H20" s="8">
        <v>0</v>
      </c>
      <c r="I20" s="8">
        <v>0</v>
      </c>
      <c r="J20" s="21"/>
    </row>
    <row r="21" spans="2:10" x14ac:dyDescent="0.25">
      <c r="B21" s="41" t="s">
        <v>80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21"/>
    </row>
    <row r="22" spans="2:10" x14ac:dyDescent="0.25">
      <c r="B22" s="41" t="s">
        <v>81</v>
      </c>
      <c r="C22" s="8">
        <v>3</v>
      </c>
      <c r="D22" s="8">
        <v>2</v>
      </c>
      <c r="E22" s="8">
        <v>0</v>
      </c>
      <c r="F22" s="8">
        <v>3</v>
      </c>
      <c r="G22" s="8">
        <v>0</v>
      </c>
      <c r="H22" s="8">
        <v>3</v>
      </c>
      <c r="I22" s="8">
        <v>2</v>
      </c>
      <c r="J22" s="21"/>
    </row>
    <row r="23" spans="2:10" x14ac:dyDescent="0.25">
      <c r="B23" s="41" t="s">
        <v>82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2</v>
      </c>
      <c r="J23" s="21"/>
    </row>
    <row r="24" spans="2:10" x14ac:dyDescent="0.25">
      <c r="B24" s="41" t="s">
        <v>83</v>
      </c>
      <c r="C24" s="8">
        <v>0</v>
      </c>
      <c r="D24" s="8">
        <v>0</v>
      </c>
      <c r="E24" s="8">
        <v>0</v>
      </c>
      <c r="F24" s="8">
        <v>2</v>
      </c>
      <c r="G24" s="8">
        <v>0</v>
      </c>
      <c r="H24" s="8">
        <v>0</v>
      </c>
      <c r="I24" s="8">
        <v>2</v>
      </c>
      <c r="J24" s="21"/>
    </row>
    <row r="25" spans="2:10" x14ac:dyDescent="0.25">
      <c r="B25" s="41" t="s">
        <v>84</v>
      </c>
      <c r="C25" s="8">
        <v>0</v>
      </c>
      <c r="D25" s="8">
        <v>0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21"/>
    </row>
    <row r="26" spans="2:10" x14ac:dyDescent="0.25">
      <c r="B26" s="41" t="s">
        <v>85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</v>
      </c>
      <c r="J26" s="21"/>
    </row>
    <row r="27" spans="2:10" x14ac:dyDescent="0.25">
      <c r="B27" s="41" t="s">
        <v>86</v>
      </c>
      <c r="C27" s="8">
        <v>0</v>
      </c>
      <c r="D27" s="8">
        <v>0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21"/>
    </row>
    <row r="28" spans="2:10" x14ac:dyDescent="0.25">
      <c r="B28" s="41" t="s">
        <v>87</v>
      </c>
      <c r="C28" s="8">
        <v>0</v>
      </c>
      <c r="D28" s="8">
        <v>2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21"/>
    </row>
    <row r="29" spans="2:10" x14ac:dyDescent="0.25">
      <c r="B29" s="41" t="s">
        <v>88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1</v>
      </c>
      <c r="J29" s="21"/>
    </row>
    <row r="30" spans="2:10" x14ac:dyDescent="0.25">
      <c r="B30" s="41" t="s">
        <v>89</v>
      </c>
      <c r="C30" s="8">
        <v>0</v>
      </c>
      <c r="D30" s="8">
        <v>0</v>
      </c>
      <c r="E30" s="8">
        <v>1</v>
      </c>
      <c r="F30" s="8">
        <v>0</v>
      </c>
      <c r="G30" s="8">
        <v>0</v>
      </c>
      <c r="H30" s="8">
        <v>1</v>
      </c>
      <c r="I30" s="8">
        <v>0</v>
      </c>
      <c r="J30" s="21"/>
    </row>
    <row r="31" spans="2:10" x14ac:dyDescent="0.25">
      <c r="B31" s="41" t="s">
        <v>90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21"/>
    </row>
    <row r="32" spans="2:10" x14ac:dyDescent="0.25">
      <c r="B32" s="41" t="s">
        <v>91</v>
      </c>
      <c r="C32" s="8">
        <v>1</v>
      </c>
      <c r="D32" s="8">
        <v>0</v>
      </c>
      <c r="E32" s="8">
        <v>2</v>
      </c>
      <c r="F32" s="8">
        <v>0</v>
      </c>
      <c r="G32" s="8">
        <v>0</v>
      </c>
      <c r="H32" s="8">
        <v>0</v>
      </c>
      <c r="I32" s="8">
        <v>0</v>
      </c>
      <c r="J32" s="21"/>
    </row>
    <row r="33" spans="2:10" x14ac:dyDescent="0.25">
      <c r="B33" s="41" t="s">
        <v>92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21"/>
    </row>
    <row r="34" spans="2:10" x14ac:dyDescent="0.25">
      <c r="B34" s="41" t="s">
        <v>38</v>
      </c>
      <c r="C34" s="8">
        <v>0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>
        <v>4</v>
      </c>
      <c r="J34" s="21"/>
    </row>
    <row r="35" spans="2:10" x14ac:dyDescent="0.25">
      <c r="B35" s="41" t="s">
        <v>93</v>
      </c>
      <c r="C35" s="8">
        <v>0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21"/>
    </row>
    <row r="36" spans="2:10" x14ac:dyDescent="0.25">
      <c r="B36" s="41" t="s">
        <v>94</v>
      </c>
      <c r="C36" s="8">
        <v>0</v>
      </c>
      <c r="D36" s="8">
        <v>5</v>
      </c>
      <c r="E36" s="8">
        <v>0</v>
      </c>
      <c r="F36" s="8">
        <v>0</v>
      </c>
      <c r="G36" s="8">
        <v>0</v>
      </c>
      <c r="H36" s="8">
        <v>1</v>
      </c>
      <c r="I36" s="8">
        <v>0</v>
      </c>
      <c r="J36" s="21"/>
    </row>
    <row r="37" spans="2:10" x14ac:dyDescent="0.25">
      <c r="B37" s="41" t="s">
        <v>95</v>
      </c>
      <c r="C37" s="8">
        <v>0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21"/>
    </row>
    <row r="38" spans="2:10" x14ac:dyDescent="0.25">
      <c r="B38" s="41" t="s">
        <v>96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1</v>
      </c>
      <c r="I38" s="8">
        <v>0</v>
      </c>
      <c r="J38" s="21"/>
    </row>
    <row r="39" spans="2:10" x14ac:dyDescent="0.25">
      <c r="B39" s="41" t="s">
        <v>97</v>
      </c>
      <c r="C39" s="8">
        <v>0</v>
      </c>
      <c r="D39" s="8">
        <v>1</v>
      </c>
      <c r="E39" s="8">
        <v>0</v>
      </c>
      <c r="F39" s="8">
        <v>0</v>
      </c>
      <c r="G39" s="8">
        <v>0</v>
      </c>
      <c r="H39" s="8">
        <v>0</v>
      </c>
      <c r="I39" s="8">
        <v>1</v>
      </c>
      <c r="J39" s="21"/>
    </row>
    <row r="40" spans="2:10" x14ac:dyDescent="0.25">
      <c r="B40" s="41" t="s">
        <v>98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</v>
      </c>
      <c r="J40" s="21"/>
    </row>
    <row r="41" spans="2:10" x14ac:dyDescent="0.25">
      <c r="B41" s="41" t="s">
        <v>99</v>
      </c>
      <c r="C41" s="8">
        <v>0</v>
      </c>
      <c r="D41" s="8">
        <v>1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21"/>
    </row>
    <row r="42" spans="2:10" x14ac:dyDescent="0.25">
      <c r="B42" s="41" t="s">
        <v>100</v>
      </c>
      <c r="C42" s="8">
        <v>0</v>
      </c>
      <c r="D42" s="8">
        <v>1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21"/>
    </row>
    <row r="43" spans="2:10" x14ac:dyDescent="0.25">
      <c r="B43" s="41" t="s">
        <v>101</v>
      </c>
      <c r="C43" s="8">
        <v>0</v>
      </c>
      <c r="D43" s="8">
        <v>0</v>
      </c>
      <c r="E43" s="8">
        <v>0</v>
      </c>
      <c r="F43" s="8">
        <v>1</v>
      </c>
      <c r="G43" s="8">
        <v>0</v>
      </c>
      <c r="H43" s="8">
        <v>0</v>
      </c>
      <c r="I43" s="8">
        <v>0</v>
      </c>
      <c r="J43" s="21"/>
    </row>
    <row r="44" spans="2:10" x14ac:dyDescent="0.25">
      <c r="B44" s="41" t="s">
        <v>102</v>
      </c>
      <c r="C44" s="8">
        <v>0</v>
      </c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21"/>
    </row>
    <row r="45" spans="2:10" x14ac:dyDescent="0.25">
      <c r="B45" s="41" t="s">
        <v>103</v>
      </c>
      <c r="C45" s="8">
        <v>0</v>
      </c>
      <c r="D45" s="8">
        <v>1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21"/>
    </row>
    <row r="46" spans="2:10" x14ac:dyDescent="0.25">
      <c r="B46" s="41" t="s">
        <v>104</v>
      </c>
      <c r="C46" s="8">
        <v>1</v>
      </c>
      <c r="D46" s="8">
        <v>6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21"/>
    </row>
    <row r="47" spans="2:10" x14ac:dyDescent="0.25">
      <c r="B47" s="41" t="s">
        <v>105</v>
      </c>
      <c r="C47" s="8">
        <v>0</v>
      </c>
      <c r="D47" s="8">
        <v>0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21"/>
    </row>
    <row r="48" spans="2:10" x14ac:dyDescent="0.25">
      <c r="B48" s="41" t="s">
        <v>106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1</v>
      </c>
      <c r="J48" s="21"/>
    </row>
    <row r="49" spans="2:13" x14ac:dyDescent="0.25">
      <c r="B49" s="41" t="s">
        <v>18</v>
      </c>
      <c r="C49" s="8">
        <v>15</v>
      </c>
      <c r="D49" s="8">
        <v>19</v>
      </c>
      <c r="E49" s="8">
        <v>9</v>
      </c>
      <c r="F49" s="8">
        <v>10</v>
      </c>
      <c r="G49" s="8">
        <v>11</v>
      </c>
      <c r="H49" s="8">
        <v>2</v>
      </c>
      <c r="I49" s="8">
        <v>3</v>
      </c>
      <c r="J49" s="21"/>
    </row>
    <row r="50" spans="2:13" x14ac:dyDescent="0.25">
      <c r="B50" s="41" t="s">
        <v>107</v>
      </c>
      <c r="C50" s="8"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21"/>
    </row>
    <row r="51" spans="2:13" x14ac:dyDescent="0.25">
      <c r="B51" s="41" t="s">
        <v>108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21"/>
    </row>
    <row r="52" spans="2:13" x14ac:dyDescent="0.25">
      <c r="B52" s="41" t="s">
        <v>109</v>
      </c>
      <c r="C52" s="8">
        <v>1</v>
      </c>
      <c r="D52" s="8">
        <v>1</v>
      </c>
      <c r="E52" s="8">
        <v>0</v>
      </c>
      <c r="F52" s="8">
        <v>0</v>
      </c>
      <c r="G52" s="8">
        <v>0</v>
      </c>
      <c r="H52" s="8">
        <v>1</v>
      </c>
      <c r="I52" s="8">
        <v>1</v>
      </c>
      <c r="J52" s="21"/>
    </row>
    <row r="53" spans="2:13" x14ac:dyDescent="0.25">
      <c r="B53" s="41" t="s">
        <v>110</v>
      </c>
      <c r="C53" s="8">
        <v>0</v>
      </c>
      <c r="D53" s="8">
        <v>0</v>
      </c>
      <c r="E53" s="8">
        <v>2</v>
      </c>
      <c r="F53" s="8">
        <v>1</v>
      </c>
      <c r="G53" s="8">
        <v>0</v>
      </c>
      <c r="H53" s="8">
        <v>0</v>
      </c>
      <c r="I53" s="8">
        <v>2</v>
      </c>
      <c r="J53" s="21"/>
    </row>
    <row r="54" spans="2:13" x14ac:dyDescent="0.25">
      <c r="B54" s="41" t="s">
        <v>111</v>
      </c>
      <c r="C54" s="8">
        <v>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21"/>
    </row>
    <row r="55" spans="2:13" x14ac:dyDescent="0.25">
      <c r="B55" s="41" t="s">
        <v>112</v>
      </c>
      <c r="C55" s="8">
        <v>1</v>
      </c>
      <c r="D55" s="8">
        <v>4</v>
      </c>
      <c r="E55" s="8">
        <v>1</v>
      </c>
      <c r="F55" s="8">
        <v>1</v>
      </c>
      <c r="G55" s="8">
        <v>1</v>
      </c>
      <c r="H55" s="8">
        <v>0</v>
      </c>
      <c r="I55" s="8">
        <v>0</v>
      </c>
      <c r="J55" s="21"/>
    </row>
    <row r="56" spans="2:13" x14ac:dyDescent="0.25">
      <c r="B56" s="41" t="s">
        <v>113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1</v>
      </c>
      <c r="J56" s="21"/>
    </row>
    <row r="57" spans="2:13" x14ac:dyDescent="0.25">
      <c r="B57" s="41" t="s">
        <v>114</v>
      </c>
      <c r="C57" s="8">
        <v>0</v>
      </c>
      <c r="D57" s="8">
        <v>2</v>
      </c>
      <c r="E57" s="8">
        <v>1</v>
      </c>
      <c r="F57" s="8">
        <v>1</v>
      </c>
      <c r="G57" s="8">
        <v>0</v>
      </c>
      <c r="H57" s="8">
        <v>0</v>
      </c>
      <c r="I57" s="8">
        <v>0</v>
      </c>
      <c r="J57" s="21"/>
    </row>
    <row r="58" spans="2:13" x14ac:dyDescent="0.25">
      <c r="B58" s="41" t="s">
        <v>115</v>
      </c>
      <c r="C58" s="8">
        <v>9</v>
      </c>
      <c r="D58" s="8">
        <v>10</v>
      </c>
      <c r="E58" s="8">
        <v>0</v>
      </c>
      <c r="F58" s="8">
        <v>1</v>
      </c>
      <c r="G58" s="8">
        <v>0</v>
      </c>
      <c r="H58" s="8">
        <v>0</v>
      </c>
      <c r="I58" s="8">
        <v>2</v>
      </c>
      <c r="J58" s="21"/>
    </row>
    <row r="59" spans="2:13" x14ac:dyDescent="0.25">
      <c r="B59" s="41" t="s">
        <v>116</v>
      </c>
      <c r="C59" s="8">
        <v>0</v>
      </c>
      <c r="D59" s="8">
        <v>0</v>
      </c>
      <c r="E59" s="8">
        <v>2</v>
      </c>
      <c r="F59" s="8">
        <v>0</v>
      </c>
      <c r="G59" s="8">
        <v>0</v>
      </c>
      <c r="H59" s="8">
        <v>0</v>
      </c>
      <c r="I59" s="8">
        <v>0</v>
      </c>
      <c r="J59" s="21"/>
    </row>
    <row r="60" spans="2:13" x14ac:dyDescent="0.25">
      <c r="B60" s="41" t="s">
        <v>117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1</v>
      </c>
      <c r="J60" s="21"/>
    </row>
    <row r="61" spans="2:13" x14ac:dyDescent="0.25">
      <c r="B61" s="41" t="s">
        <v>118</v>
      </c>
      <c r="C61" s="8">
        <v>0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v>1</v>
      </c>
      <c r="J61" s="21"/>
    </row>
    <row r="62" spans="2:13" s="21" customFormat="1" x14ac:dyDescent="0.25">
      <c r="B62" s="41" t="s">
        <v>119</v>
      </c>
      <c r="C62" s="8">
        <v>0</v>
      </c>
      <c r="D62" s="8">
        <v>2</v>
      </c>
      <c r="E62" s="8">
        <v>0</v>
      </c>
      <c r="F62" s="8">
        <v>0</v>
      </c>
      <c r="G62" s="8">
        <v>0</v>
      </c>
      <c r="H62" s="8">
        <v>1</v>
      </c>
      <c r="I62" s="8">
        <v>1</v>
      </c>
      <c r="K62"/>
      <c r="L62"/>
      <c r="M62"/>
    </row>
    <row r="63" spans="2:13" s="21" customFormat="1" x14ac:dyDescent="0.25">
      <c r="B63" s="41" t="s">
        <v>120</v>
      </c>
      <c r="C63" s="8">
        <v>0</v>
      </c>
      <c r="D63" s="8">
        <v>0</v>
      </c>
      <c r="E63" s="8">
        <v>1</v>
      </c>
      <c r="F63" s="8">
        <v>0</v>
      </c>
      <c r="G63" s="8">
        <v>0</v>
      </c>
      <c r="H63" s="8">
        <v>1</v>
      </c>
      <c r="I63" s="8">
        <v>0</v>
      </c>
      <c r="K63"/>
      <c r="L63"/>
      <c r="M63"/>
    </row>
    <row r="64" spans="2:13" s="21" customFormat="1" x14ac:dyDescent="0.25">
      <c r="B64" s="41" t="s">
        <v>121</v>
      </c>
      <c r="C64" s="8">
        <v>0</v>
      </c>
      <c r="D64" s="8">
        <v>1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K64"/>
      <c r="L64"/>
      <c r="M64"/>
    </row>
    <row r="65" spans="2:13" s="21" customFormat="1" x14ac:dyDescent="0.25">
      <c r="B65" s="41" t="s">
        <v>122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0</v>
      </c>
      <c r="K65"/>
      <c r="L65"/>
      <c r="M65"/>
    </row>
    <row r="66" spans="2:13" s="21" customFormat="1" x14ac:dyDescent="0.25">
      <c r="B66" s="41" t="s">
        <v>123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1</v>
      </c>
      <c r="K66"/>
      <c r="L66"/>
      <c r="M66"/>
    </row>
    <row r="67" spans="2:13" s="21" customFormat="1" x14ac:dyDescent="0.25">
      <c r="B67" s="41" t="s">
        <v>124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1</v>
      </c>
      <c r="I67" s="8">
        <v>0</v>
      </c>
      <c r="K67"/>
      <c r="L67"/>
      <c r="M67"/>
    </row>
    <row r="68" spans="2:13" s="21" customFormat="1" x14ac:dyDescent="0.25">
      <c r="B68" s="41" t="s">
        <v>125</v>
      </c>
      <c r="C68" s="8">
        <v>0</v>
      </c>
      <c r="D68" s="8">
        <v>0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K68"/>
      <c r="L68"/>
      <c r="M68"/>
    </row>
    <row r="69" spans="2:13" s="21" customFormat="1" x14ac:dyDescent="0.25">
      <c r="B69" s="41" t="s">
        <v>126</v>
      </c>
      <c r="C69" s="8">
        <v>0</v>
      </c>
      <c r="D69" s="8">
        <v>0</v>
      </c>
      <c r="E69" s="8">
        <v>3</v>
      </c>
      <c r="F69" s="8">
        <v>0</v>
      </c>
      <c r="G69" s="8">
        <v>0</v>
      </c>
      <c r="H69" s="8">
        <v>0</v>
      </c>
      <c r="I69" s="8">
        <v>0</v>
      </c>
      <c r="K69"/>
      <c r="L69"/>
      <c r="M69"/>
    </row>
    <row r="70" spans="2:13" s="21" customFormat="1" x14ac:dyDescent="0.25">
      <c r="B70" s="41" t="s">
        <v>127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1</v>
      </c>
      <c r="I70" s="8">
        <v>0</v>
      </c>
      <c r="K70"/>
      <c r="L70"/>
      <c r="M70"/>
    </row>
    <row r="71" spans="2:13" s="21" customFormat="1" x14ac:dyDescent="0.25">
      <c r="B71" s="41" t="s">
        <v>128</v>
      </c>
      <c r="C71" s="8">
        <v>0</v>
      </c>
      <c r="D71" s="8">
        <v>1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K71"/>
      <c r="L71"/>
      <c r="M71"/>
    </row>
    <row r="72" spans="2:13" s="21" customFormat="1" x14ac:dyDescent="0.25">
      <c r="B72" s="41" t="s">
        <v>129</v>
      </c>
      <c r="C72" s="8">
        <v>1</v>
      </c>
      <c r="D72" s="8">
        <v>1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K72"/>
      <c r="L72"/>
      <c r="M72"/>
    </row>
    <row r="73" spans="2:13" s="21" customFormat="1" x14ac:dyDescent="0.25">
      <c r="B73" s="41" t="s">
        <v>130</v>
      </c>
      <c r="C73" s="8">
        <v>1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K73"/>
      <c r="L73"/>
      <c r="M73"/>
    </row>
    <row r="74" spans="2:13" s="21" customFormat="1" x14ac:dyDescent="0.25">
      <c r="B74" s="41" t="s">
        <v>131</v>
      </c>
      <c r="C74" s="8">
        <v>0</v>
      </c>
      <c r="D74" s="8">
        <v>0</v>
      </c>
      <c r="E74" s="8">
        <v>1</v>
      </c>
      <c r="F74" s="8">
        <v>0</v>
      </c>
      <c r="G74" s="8">
        <v>0</v>
      </c>
      <c r="H74" s="8">
        <v>0</v>
      </c>
      <c r="I74" s="8">
        <v>1</v>
      </c>
      <c r="K74"/>
      <c r="L74"/>
      <c r="M74"/>
    </row>
    <row r="75" spans="2:13" s="21" customFormat="1" x14ac:dyDescent="0.25">
      <c r="B75" s="41" t="s">
        <v>132</v>
      </c>
      <c r="C75" s="8">
        <v>0</v>
      </c>
      <c r="D75" s="8">
        <v>1</v>
      </c>
      <c r="E75" s="8">
        <v>0</v>
      </c>
      <c r="F75" s="8">
        <v>1</v>
      </c>
      <c r="G75" s="8">
        <v>0</v>
      </c>
      <c r="H75" s="8">
        <v>0</v>
      </c>
      <c r="I75" s="8">
        <v>0</v>
      </c>
      <c r="K75"/>
      <c r="L75"/>
      <c r="M75"/>
    </row>
    <row r="76" spans="2:13" s="21" customFormat="1" x14ac:dyDescent="0.25">
      <c r="B76" s="41" t="s">
        <v>133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1</v>
      </c>
      <c r="K76"/>
      <c r="L76"/>
      <c r="M76"/>
    </row>
    <row r="77" spans="2:13" s="21" customFormat="1" x14ac:dyDescent="0.25">
      <c r="B77" s="41" t="s">
        <v>134</v>
      </c>
      <c r="C77" s="8">
        <v>0</v>
      </c>
      <c r="D77" s="8">
        <v>0</v>
      </c>
      <c r="E77" s="8">
        <v>2</v>
      </c>
      <c r="F77" s="8">
        <v>0</v>
      </c>
      <c r="G77" s="8">
        <v>0</v>
      </c>
      <c r="H77" s="8">
        <v>0</v>
      </c>
      <c r="I77" s="8">
        <v>1</v>
      </c>
      <c r="K77"/>
      <c r="L77"/>
      <c r="M77"/>
    </row>
    <row r="78" spans="2:13" s="21" customFormat="1" x14ac:dyDescent="0.25">
      <c r="B78" s="41" t="s">
        <v>135</v>
      </c>
      <c r="C78" s="8">
        <v>0</v>
      </c>
      <c r="D78" s="8">
        <v>0</v>
      </c>
      <c r="E78" s="8">
        <v>1</v>
      </c>
      <c r="F78" s="8">
        <v>0</v>
      </c>
      <c r="G78" s="8">
        <v>0</v>
      </c>
      <c r="H78" s="8">
        <v>0</v>
      </c>
      <c r="I78" s="8">
        <v>0</v>
      </c>
      <c r="K78"/>
      <c r="L78"/>
      <c r="M78"/>
    </row>
    <row r="79" spans="2:13" s="21" customFormat="1" x14ac:dyDescent="0.25">
      <c r="B79" s="41" t="s">
        <v>136</v>
      </c>
      <c r="C79" s="8">
        <v>0</v>
      </c>
      <c r="D79" s="8">
        <v>1</v>
      </c>
      <c r="E79" s="8">
        <v>2</v>
      </c>
      <c r="F79" s="8">
        <v>1</v>
      </c>
      <c r="G79" s="8">
        <v>0</v>
      </c>
      <c r="H79" s="8">
        <v>1</v>
      </c>
      <c r="I79" s="8">
        <v>0</v>
      </c>
      <c r="K79"/>
      <c r="L79"/>
      <c r="M79"/>
    </row>
    <row r="80" spans="2:13" s="21" customFormat="1" x14ac:dyDescent="0.25">
      <c r="B80" s="41" t="s">
        <v>137</v>
      </c>
      <c r="C80" s="8">
        <v>0</v>
      </c>
      <c r="D80" s="8">
        <v>0</v>
      </c>
      <c r="E80" s="8">
        <v>1</v>
      </c>
      <c r="F80" s="8">
        <v>1</v>
      </c>
      <c r="G80" s="8">
        <v>0</v>
      </c>
      <c r="H80" s="8">
        <v>1</v>
      </c>
      <c r="I80" s="8">
        <v>2</v>
      </c>
      <c r="K80"/>
      <c r="L80"/>
      <c r="M80"/>
    </row>
    <row r="81" spans="2:14" s="21" customFormat="1" x14ac:dyDescent="0.25">
      <c r="B81" s="41" t="s">
        <v>138</v>
      </c>
      <c r="C81" s="8">
        <v>1</v>
      </c>
      <c r="D81" s="8">
        <v>2</v>
      </c>
      <c r="E81" s="8">
        <v>0</v>
      </c>
      <c r="F81" s="8">
        <v>0</v>
      </c>
      <c r="G81" s="8">
        <v>0</v>
      </c>
      <c r="H81" s="8">
        <v>0</v>
      </c>
      <c r="I81" s="8">
        <v>2</v>
      </c>
      <c r="K81"/>
      <c r="L81"/>
      <c r="M81"/>
    </row>
    <row r="82" spans="2:14" s="21" customFormat="1" x14ac:dyDescent="0.25">
      <c r="B82" s="41" t="s">
        <v>139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1</v>
      </c>
      <c r="K82"/>
      <c r="L82"/>
      <c r="M82"/>
    </row>
    <row r="83" spans="2:14" s="21" customFormat="1" x14ac:dyDescent="0.25">
      <c r="B83" s="41" t="s">
        <v>140</v>
      </c>
      <c r="C83" s="8">
        <v>0</v>
      </c>
      <c r="D83" s="8">
        <v>1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K83"/>
      <c r="L83"/>
      <c r="M83"/>
    </row>
    <row r="84" spans="2:14" s="21" customFormat="1" x14ac:dyDescent="0.25">
      <c r="B84" s="41" t="s">
        <v>141</v>
      </c>
      <c r="C84" s="8">
        <v>0</v>
      </c>
      <c r="D84" s="8">
        <v>0</v>
      </c>
      <c r="E84" s="8">
        <v>0</v>
      </c>
      <c r="F84" s="8">
        <v>1</v>
      </c>
      <c r="G84" s="8">
        <v>0</v>
      </c>
      <c r="H84" s="8">
        <v>0</v>
      </c>
      <c r="I84" s="8">
        <v>0</v>
      </c>
      <c r="K84"/>
      <c r="L84"/>
      <c r="M84"/>
    </row>
    <row r="85" spans="2:14" s="21" customFormat="1" x14ac:dyDescent="0.25">
      <c r="B85" s="41" t="s">
        <v>142</v>
      </c>
      <c r="C85" s="8">
        <v>1</v>
      </c>
      <c r="D85" s="8">
        <v>1</v>
      </c>
      <c r="E85" s="8">
        <v>1</v>
      </c>
      <c r="F85" s="8">
        <v>0</v>
      </c>
      <c r="G85" s="8">
        <v>0</v>
      </c>
      <c r="H85" s="8">
        <v>1</v>
      </c>
      <c r="I85" s="8">
        <v>0</v>
      </c>
      <c r="K85"/>
      <c r="L85"/>
      <c r="M85"/>
    </row>
    <row r="86" spans="2:14" s="21" customFormat="1" x14ac:dyDescent="0.25">
      <c r="B86" s="41" t="s">
        <v>143</v>
      </c>
      <c r="C86" s="8">
        <v>0</v>
      </c>
      <c r="D86" s="8">
        <v>0</v>
      </c>
      <c r="E86" s="8">
        <v>1</v>
      </c>
      <c r="F86" s="8">
        <v>0</v>
      </c>
      <c r="G86" s="8">
        <v>0</v>
      </c>
      <c r="H86" s="8">
        <v>0</v>
      </c>
      <c r="I86" s="8">
        <v>0</v>
      </c>
      <c r="K86"/>
      <c r="L86"/>
      <c r="M86"/>
    </row>
    <row r="87" spans="2:14" s="21" customFormat="1" x14ac:dyDescent="0.25">
      <c r="B87" s="41" t="s">
        <v>144</v>
      </c>
      <c r="C87" s="8">
        <v>1</v>
      </c>
      <c r="D87" s="8">
        <v>2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K87"/>
      <c r="L87"/>
      <c r="M87"/>
    </row>
    <row r="88" spans="2:14" s="21" customFormat="1" x14ac:dyDescent="0.25">
      <c r="B88" s="26" t="s">
        <v>10</v>
      </c>
      <c r="C88" s="31">
        <f>SUM(C4:C87)</f>
        <v>85</v>
      </c>
      <c r="D88" s="31">
        <f>SUM(D4:D87)</f>
        <v>126</v>
      </c>
      <c r="E88" s="31">
        <f t="shared" ref="E88:I88" si="0">SUM(E4:E87)</f>
        <v>72</v>
      </c>
      <c r="F88" s="31">
        <f t="shared" si="0"/>
        <v>48</v>
      </c>
      <c r="G88" s="31">
        <f t="shared" si="0"/>
        <v>28</v>
      </c>
      <c r="H88" s="31">
        <f t="shared" si="0"/>
        <v>36</v>
      </c>
      <c r="I88" s="31">
        <f t="shared" si="0"/>
        <v>50</v>
      </c>
      <c r="K88"/>
      <c r="L88"/>
      <c r="M88"/>
    </row>
    <row r="89" spans="2:14" s="21" customFormat="1" x14ac:dyDescent="0.25">
      <c r="B89" s="2"/>
      <c r="C89" s="40"/>
      <c r="J89"/>
      <c r="K89"/>
      <c r="L89"/>
    </row>
    <row r="90" spans="2:14" s="21" customFormat="1" x14ac:dyDescent="0.25">
      <c r="B90" s="2" t="s">
        <v>40</v>
      </c>
      <c r="C90" s="40"/>
      <c r="J90"/>
      <c r="K90"/>
      <c r="L90"/>
    </row>
    <row r="91" spans="2:14" s="21" customFormat="1" x14ac:dyDescent="0.25">
      <c r="B91" s="2"/>
      <c r="C91" s="40"/>
      <c r="J91"/>
      <c r="K91"/>
      <c r="L91"/>
    </row>
    <row r="92" spans="2:14" s="21" customFormat="1" x14ac:dyDescent="0.25">
      <c r="B92" s="51" t="s">
        <v>41</v>
      </c>
      <c r="C92" s="52">
        <v>2016</v>
      </c>
      <c r="D92" s="52">
        <v>2017</v>
      </c>
      <c r="E92" s="52">
        <v>2018</v>
      </c>
      <c r="F92" s="52">
        <v>2019</v>
      </c>
      <c r="G92" s="52">
        <v>2020</v>
      </c>
      <c r="H92" s="52">
        <v>2021</v>
      </c>
      <c r="I92" s="52">
        <v>2022</v>
      </c>
      <c r="J92" s="52" t="s">
        <v>36</v>
      </c>
      <c r="L92"/>
      <c r="M92"/>
      <c r="N92"/>
    </row>
    <row r="93" spans="2:14" s="21" customFormat="1" x14ac:dyDescent="0.25">
      <c r="B93" s="41" t="s">
        <v>42</v>
      </c>
      <c r="C93" s="8">
        <v>63</v>
      </c>
      <c r="D93" s="8">
        <v>80</v>
      </c>
      <c r="E93" s="8">
        <v>45</v>
      </c>
      <c r="F93" s="8">
        <v>25</v>
      </c>
      <c r="G93" s="8">
        <v>22</v>
      </c>
      <c r="H93" s="8">
        <v>32</v>
      </c>
      <c r="I93" s="8">
        <v>31</v>
      </c>
      <c r="J93" s="42">
        <f>+I93/$I$97</f>
        <v>0.62</v>
      </c>
      <c r="L93"/>
      <c r="M93"/>
      <c r="N93"/>
    </row>
    <row r="94" spans="2:14" s="21" customFormat="1" x14ac:dyDescent="0.25">
      <c r="B94" s="41" t="s">
        <v>43</v>
      </c>
      <c r="C94" s="8">
        <v>19</v>
      </c>
      <c r="D94" s="8">
        <v>34</v>
      </c>
      <c r="E94" s="8">
        <v>23</v>
      </c>
      <c r="F94" s="8">
        <v>18</v>
      </c>
      <c r="G94" s="8">
        <v>4</v>
      </c>
      <c r="H94" s="8">
        <v>3</v>
      </c>
      <c r="I94" s="8">
        <v>15</v>
      </c>
      <c r="J94" s="42">
        <f>+I94/$I$97</f>
        <v>0.3</v>
      </c>
      <c r="L94"/>
      <c r="M94"/>
      <c r="N94"/>
    </row>
    <row r="95" spans="2:14" s="21" customFormat="1" x14ac:dyDescent="0.25">
      <c r="B95" s="41" t="s">
        <v>44</v>
      </c>
      <c r="C95" s="8">
        <v>2</v>
      </c>
      <c r="D95" s="8">
        <v>7</v>
      </c>
      <c r="E95" s="8">
        <v>4</v>
      </c>
      <c r="F95" s="8">
        <v>2</v>
      </c>
      <c r="G95" s="8">
        <v>1</v>
      </c>
      <c r="H95" s="8">
        <v>0</v>
      </c>
      <c r="I95" s="8">
        <v>4</v>
      </c>
      <c r="J95" s="42">
        <f>+I95/$I$97</f>
        <v>0.08</v>
      </c>
      <c r="L95"/>
      <c r="M95"/>
      <c r="N95"/>
    </row>
    <row r="96" spans="2:14" s="21" customFormat="1" x14ac:dyDescent="0.25">
      <c r="B96" s="41" t="s">
        <v>45</v>
      </c>
      <c r="C96" s="8">
        <v>1</v>
      </c>
      <c r="D96" s="8">
        <v>4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42">
        <f>+I96/$I$97</f>
        <v>0</v>
      </c>
      <c r="L96"/>
      <c r="M96"/>
      <c r="N96"/>
    </row>
    <row r="97" spans="2:14" s="21" customFormat="1" x14ac:dyDescent="0.25">
      <c r="B97" s="53" t="s">
        <v>39</v>
      </c>
      <c r="C97" s="52">
        <f>SUM(C93:C96)</f>
        <v>85</v>
      </c>
      <c r="D97" s="52">
        <f>SUM(D93:D96)</f>
        <v>125</v>
      </c>
      <c r="E97" s="52">
        <f>SUM(E93:E95)</f>
        <v>72</v>
      </c>
      <c r="F97" s="52">
        <f>SUM(F93:F95)</f>
        <v>45</v>
      </c>
      <c r="G97" s="52">
        <f>SUM(G93:G95)</f>
        <v>27</v>
      </c>
      <c r="H97" s="52">
        <f>SUM(H93:H95)</f>
        <v>35</v>
      </c>
      <c r="I97" s="52">
        <f>SUM(I93:I95)</f>
        <v>50</v>
      </c>
      <c r="J97" s="54">
        <f>SUBTOTAL(9,J93:J95)</f>
        <v>0.99999999999999989</v>
      </c>
      <c r="L97"/>
      <c r="M97"/>
      <c r="N97"/>
    </row>
    <row r="98" spans="2:14" s="21" customFormat="1" x14ac:dyDescent="0.25">
      <c r="B98" s="2"/>
      <c r="C98" s="40"/>
      <c r="J98"/>
      <c r="K98"/>
      <c r="L98"/>
    </row>
    <row r="99" spans="2:14" s="21" customFormat="1" x14ac:dyDescent="0.25">
      <c r="B99" s="51" t="s">
        <v>46</v>
      </c>
      <c r="C99" s="52">
        <v>2016</v>
      </c>
      <c r="D99" s="52">
        <v>2017</v>
      </c>
      <c r="E99" s="52">
        <v>2018</v>
      </c>
      <c r="F99" s="52">
        <v>2019</v>
      </c>
      <c r="G99" s="52">
        <v>2020</v>
      </c>
      <c r="H99" s="52">
        <v>2021</v>
      </c>
      <c r="I99" s="52">
        <v>2022</v>
      </c>
      <c r="J99" s="52" t="s">
        <v>47</v>
      </c>
      <c r="L99"/>
      <c r="M99"/>
      <c r="N99"/>
    </row>
    <row r="100" spans="2:14" s="21" customFormat="1" x14ac:dyDescent="0.25">
      <c r="B100" s="41" t="s">
        <v>45</v>
      </c>
      <c r="C100" s="8">
        <v>7</v>
      </c>
      <c r="D100" s="8">
        <v>11</v>
      </c>
      <c r="E100" s="8">
        <v>5</v>
      </c>
      <c r="F100" s="8">
        <v>1</v>
      </c>
      <c r="G100" s="8">
        <v>6</v>
      </c>
      <c r="H100" s="8">
        <v>4</v>
      </c>
      <c r="I100" s="8">
        <v>9</v>
      </c>
      <c r="J100" s="42">
        <f t="shared" ref="J100:J111" si="1">+I100/$I$112</f>
        <v>0.18</v>
      </c>
      <c r="L100"/>
      <c r="M100"/>
      <c r="N100"/>
    </row>
    <row r="101" spans="2:14" s="21" customFormat="1" x14ac:dyDescent="0.25">
      <c r="B101" s="41" t="s">
        <v>48</v>
      </c>
      <c r="C101" s="8">
        <v>34</v>
      </c>
      <c r="D101" s="8">
        <v>42</v>
      </c>
      <c r="E101" s="8">
        <v>21</v>
      </c>
      <c r="F101" s="8">
        <v>18</v>
      </c>
      <c r="G101" s="8">
        <v>7</v>
      </c>
      <c r="H101" s="8">
        <v>6</v>
      </c>
      <c r="I101" s="8">
        <v>8</v>
      </c>
      <c r="J101" s="42">
        <f t="shared" si="1"/>
        <v>0.16</v>
      </c>
      <c r="L101"/>
      <c r="M101"/>
      <c r="N101"/>
    </row>
    <row r="102" spans="2:14" s="21" customFormat="1" x14ac:dyDescent="0.25">
      <c r="B102" s="41" t="s">
        <v>49</v>
      </c>
      <c r="C102" s="8">
        <v>3</v>
      </c>
      <c r="D102" s="8">
        <v>4</v>
      </c>
      <c r="E102" s="8">
        <v>6</v>
      </c>
      <c r="F102" s="8">
        <v>2</v>
      </c>
      <c r="G102" s="8">
        <v>0</v>
      </c>
      <c r="H102" s="8">
        <v>0</v>
      </c>
      <c r="I102" s="8">
        <v>7</v>
      </c>
      <c r="J102" s="42">
        <f t="shared" si="1"/>
        <v>0.14000000000000001</v>
      </c>
      <c r="L102"/>
      <c r="M102"/>
      <c r="N102"/>
    </row>
    <row r="103" spans="2:14" s="21" customFormat="1" x14ac:dyDescent="0.25">
      <c r="B103" s="41" t="s">
        <v>50</v>
      </c>
      <c r="C103" s="8">
        <v>3</v>
      </c>
      <c r="D103" s="8">
        <v>0</v>
      </c>
      <c r="E103" s="8">
        <v>4</v>
      </c>
      <c r="F103" s="8">
        <v>2</v>
      </c>
      <c r="G103" s="8">
        <v>0</v>
      </c>
      <c r="H103" s="8">
        <v>1</v>
      </c>
      <c r="I103" s="8">
        <v>6</v>
      </c>
      <c r="J103" s="42">
        <f t="shared" si="1"/>
        <v>0.12</v>
      </c>
      <c r="L103"/>
      <c r="M103"/>
      <c r="N103"/>
    </row>
    <row r="104" spans="2:14" s="21" customFormat="1" x14ac:dyDescent="0.25">
      <c r="B104" s="41" t="s">
        <v>51</v>
      </c>
      <c r="C104" s="8">
        <v>11</v>
      </c>
      <c r="D104" s="8">
        <v>19</v>
      </c>
      <c r="E104" s="8">
        <v>12</v>
      </c>
      <c r="F104" s="8">
        <v>5</v>
      </c>
      <c r="G104" s="8">
        <v>2</v>
      </c>
      <c r="H104" s="8">
        <v>2</v>
      </c>
      <c r="I104" s="8">
        <v>5</v>
      </c>
      <c r="J104" s="42">
        <f t="shared" si="1"/>
        <v>0.1</v>
      </c>
      <c r="L104"/>
      <c r="M104"/>
      <c r="N104"/>
    </row>
    <row r="105" spans="2:14" s="21" customFormat="1" x14ac:dyDescent="0.25">
      <c r="B105" s="41" t="s">
        <v>52</v>
      </c>
      <c r="C105" s="8">
        <v>4</v>
      </c>
      <c r="D105" s="8">
        <v>3</v>
      </c>
      <c r="E105" s="8">
        <v>0</v>
      </c>
      <c r="F105" s="8">
        <v>1</v>
      </c>
      <c r="G105" s="8">
        <v>0</v>
      </c>
      <c r="H105" s="8">
        <v>1</v>
      </c>
      <c r="I105" s="8">
        <v>5</v>
      </c>
      <c r="J105" s="42">
        <f t="shared" si="1"/>
        <v>0.1</v>
      </c>
      <c r="L105"/>
      <c r="M105"/>
      <c r="N105"/>
    </row>
    <row r="106" spans="2:14" s="21" customFormat="1" x14ac:dyDescent="0.25">
      <c r="B106" s="41" t="s">
        <v>53</v>
      </c>
      <c r="C106" s="8">
        <v>9</v>
      </c>
      <c r="D106" s="8">
        <v>9</v>
      </c>
      <c r="E106" s="8">
        <v>8</v>
      </c>
      <c r="F106" s="8">
        <v>4</v>
      </c>
      <c r="G106" s="8">
        <v>9</v>
      </c>
      <c r="H106" s="8">
        <v>10</v>
      </c>
      <c r="I106" s="8">
        <v>4</v>
      </c>
      <c r="J106" s="42">
        <f t="shared" si="1"/>
        <v>0.08</v>
      </c>
      <c r="L106"/>
      <c r="M106"/>
      <c r="N106"/>
    </row>
    <row r="107" spans="2:14" s="21" customFormat="1" x14ac:dyDescent="0.25">
      <c r="B107" s="41" t="s">
        <v>54</v>
      </c>
      <c r="C107" s="8">
        <v>10</v>
      </c>
      <c r="D107" s="8">
        <v>30</v>
      </c>
      <c r="E107" s="8">
        <v>13</v>
      </c>
      <c r="F107" s="8">
        <v>9</v>
      </c>
      <c r="G107" s="8">
        <v>1</v>
      </c>
      <c r="H107" s="8">
        <v>6</v>
      </c>
      <c r="I107" s="8">
        <v>4</v>
      </c>
      <c r="J107" s="42">
        <f t="shared" si="1"/>
        <v>0.08</v>
      </c>
      <c r="L107"/>
      <c r="M107"/>
      <c r="N107"/>
    </row>
    <row r="108" spans="2:14" s="21" customFormat="1" x14ac:dyDescent="0.25">
      <c r="B108" s="41" t="s">
        <v>55</v>
      </c>
      <c r="C108" s="8">
        <v>2</v>
      </c>
      <c r="D108" s="8">
        <v>2</v>
      </c>
      <c r="E108" s="8">
        <v>0</v>
      </c>
      <c r="F108" s="8">
        <v>1</v>
      </c>
      <c r="G108" s="8">
        <v>1</v>
      </c>
      <c r="H108" s="8">
        <v>1</v>
      </c>
      <c r="I108" s="8">
        <v>1</v>
      </c>
      <c r="J108" s="42">
        <f t="shared" si="1"/>
        <v>0.02</v>
      </c>
      <c r="L108"/>
      <c r="M108"/>
      <c r="N108"/>
    </row>
    <row r="109" spans="2:14" s="21" customFormat="1" x14ac:dyDescent="0.25">
      <c r="B109" s="41" t="s">
        <v>56</v>
      </c>
      <c r="C109" s="8">
        <v>1</v>
      </c>
      <c r="D109" s="8">
        <v>2</v>
      </c>
      <c r="E109" s="8">
        <v>2</v>
      </c>
      <c r="F109" s="8">
        <v>1</v>
      </c>
      <c r="G109" s="8">
        <v>1</v>
      </c>
      <c r="H109" s="8">
        <v>2</v>
      </c>
      <c r="I109" s="8">
        <v>1</v>
      </c>
      <c r="J109" s="42">
        <f t="shared" si="1"/>
        <v>0.02</v>
      </c>
      <c r="L109"/>
      <c r="M109"/>
      <c r="N109"/>
    </row>
    <row r="110" spans="2:14" s="21" customFormat="1" x14ac:dyDescent="0.25">
      <c r="B110" s="41" t="s">
        <v>57</v>
      </c>
      <c r="C110" s="8">
        <v>0</v>
      </c>
      <c r="D110" s="8">
        <v>0</v>
      </c>
      <c r="E110" s="8">
        <v>0</v>
      </c>
      <c r="F110" s="8">
        <v>0</v>
      </c>
      <c r="G110" s="8">
        <v>1</v>
      </c>
      <c r="H110" s="8">
        <v>1</v>
      </c>
      <c r="I110" s="8">
        <v>0</v>
      </c>
      <c r="J110" s="42">
        <f t="shared" si="1"/>
        <v>0</v>
      </c>
      <c r="L110"/>
      <c r="M110"/>
      <c r="N110"/>
    </row>
    <row r="111" spans="2:14" s="21" customFormat="1" x14ac:dyDescent="0.25">
      <c r="B111" s="41" t="s">
        <v>58</v>
      </c>
      <c r="C111" s="8">
        <v>1</v>
      </c>
      <c r="D111" s="8">
        <v>3</v>
      </c>
      <c r="E111" s="8">
        <v>1</v>
      </c>
      <c r="F111" s="8">
        <v>1</v>
      </c>
      <c r="G111" s="8">
        <v>0</v>
      </c>
      <c r="H111" s="8">
        <v>1</v>
      </c>
      <c r="I111" s="8">
        <v>0</v>
      </c>
      <c r="J111" s="42">
        <f t="shared" si="1"/>
        <v>0</v>
      </c>
      <c r="L111"/>
      <c r="M111"/>
      <c r="N111"/>
    </row>
    <row r="112" spans="2:14" s="21" customFormat="1" x14ac:dyDescent="0.25">
      <c r="B112" s="53" t="s">
        <v>39</v>
      </c>
      <c r="C112" s="52">
        <f t="shared" ref="C112:J112" si="2">SUM(C100:C111)</f>
        <v>85</v>
      </c>
      <c r="D112" s="52">
        <f t="shared" si="2"/>
        <v>125</v>
      </c>
      <c r="E112" s="52">
        <f t="shared" si="2"/>
        <v>72</v>
      </c>
      <c r="F112" s="52">
        <f t="shared" si="2"/>
        <v>45</v>
      </c>
      <c r="G112" s="52">
        <f t="shared" si="2"/>
        <v>28</v>
      </c>
      <c r="H112" s="52">
        <f t="shared" si="2"/>
        <v>35</v>
      </c>
      <c r="I112" s="52">
        <f t="shared" si="2"/>
        <v>50</v>
      </c>
      <c r="J112" s="54">
        <f t="shared" si="2"/>
        <v>0.99999999999999989</v>
      </c>
      <c r="L112"/>
      <c r="M112"/>
      <c r="N112"/>
    </row>
    <row r="113" spans="2:14" s="21" customFormat="1" x14ac:dyDescent="0.25">
      <c r="B113" s="2"/>
      <c r="C113" s="40"/>
      <c r="J113"/>
      <c r="K113"/>
      <c r="L113"/>
    </row>
    <row r="114" spans="2:14" s="21" customFormat="1" x14ac:dyDescent="0.25">
      <c r="B114" s="2"/>
      <c r="C114" s="40"/>
      <c r="J114"/>
      <c r="K114"/>
      <c r="L114"/>
    </row>
    <row r="115" spans="2:14" s="21" customFormat="1" x14ac:dyDescent="0.25">
      <c r="B115" s="2" t="s">
        <v>59</v>
      </c>
      <c r="C115" s="40"/>
      <c r="J115"/>
      <c r="K115"/>
      <c r="L115"/>
    </row>
    <row r="117" spans="2:14" s="21" customFormat="1" x14ac:dyDescent="0.25">
      <c r="B117" s="51" t="s">
        <v>60</v>
      </c>
      <c r="C117" s="52">
        <v>2016</v>
      </c>
      <c r="D117" s="52">
        <v>2017</v>
      </c>
      <c r="E117" s="52">
        <v>2018</v>
      </c>
      <c r="F117" s="52">
        <v>2019</v>
      </c>
      <c r="G117" s="52">
        <v>2020</v>
      </c>
      <c r="H117" s="52">
        <v>2021</v>
      </c>
      <c r="I117" s="52">
        <v>2022</v>
      </c>
      <c r="J117" s="52" t="s">
        <v>47</v>
      </c>
      <c r="L117"/>
      <c r="M117"/>
      <c r="N117"/>
    </row>
    <row r="118" spans="2:14" s="21" customFormat="1" x14ac:dyDescent="0.25">
      <c r="B118" s="41" t="s">
        <v>61</v>
      </c>
      <c r="C118" s="8">
        <v>29</v>
      </c>
      <c r="D118" s="8">
        <v>36</v>
      </c>
      <c r="E118" s="8">
        <v>26</v>
      </c>
      <c r="F118" s="8">
        <v>23</v>
      </c>
      <c r="G118" s="8">
        <v>8</v>
      </c>
      <c r="H118" s="8">
        <v>18</v>
      </c>
      <c r="I118" s="8">
        <v>24</v>
      </c>
      <c r="J118" s="42">
        <f>+I118/$I$122</f>
        <v>0.48</v>
      </c>
      <c r="L118"/>
      <c r="M118"/>
      <c r="N118"/>
    </row>
    <row r="119" spans="2:14" s="21" customFormat="1" x14ac:dyDescent="0.25">
      <c r="B119" s="41" t="s">
        <v>62</v>
      </c>
      <c r="C119" s="8">
        <v>44</v>
      </c>
      <c r="D119" s="8">
        <v>59</v>
      </c>
      <c r="E119" s="8">
        <v>35</v>
      </c>
      <c r="F119" s="8">
        <v>19</v>
      </c>
      <c r="G119" s="8">
        <v>13</v>
      </c>
      <c r="H119" s="8">
        <v>10</v>
      </c>
      <c r="I119" s="8">
        <v>14</v>
      </c>
      <c r="J119" s="42">
        <f>+I119/$I$122</f>
        <v>0.28000000000000003</v>
      </c>
      <c r="L119"/>
      <c r="M119"/>
      <c r="N119"/>
    </row>
    <row r="120" spans="2:14" s="21" customFormat="1" x14ac:dyDescent="0.25">
      <c r="B120" s="41" t="s">
        <v>45</v>
      </c>
      <c r="C120" s="8">
        <v>3</v>
      </c>
      <c r="D120" s="8">
        <v>9</v>
      </c>
      <c r="E120" s="8">
        <v>4</v>
      </c>
      <c r="F120" s="8">
        <v>2</v>
      </c>
      <c r="G120" s="8">
        <v>5</v>
      </c>
      <c r="H120" s="8">
        <v>5</v>
      </c>
      <c r="I120" s="8">
        <v>7</v>
      </c>
      <c r="J120" s="42">
        <f>+I120/$I$122</f>
        <v>0.14000000000000001</v>
      </c>
      <c r="L120"/>
      <c r="M120"/>
      <c r="N120"/>
    </row>
    <row r="121" spans="2:14" s="21" customFormat="1" x14ac:dyDescent="0.25">
      <c r="B121" s="41" t="s">
        <v>63</v>
      </c>
      <c r="C121" s="8">
        <v>9</v>
      </c>
      <c r="D121" s="8">
        <v>21</v>
      </c>
      <c r="E121" s="8">
        <v>7</v>
      </c>
      <c r="F121" s="8">
        <v>1</v>
      </c>
      <c r="G121" s="8">
        <v>2</v>
      </c>
      <c r="H121" s="8">
        <v>2</v>
      </c>
      <c r="I121" s="8">
        <v>5</v>
      </c>
      <c r="J121" s="42">
        <f>+I121/$I$122</f>
        <v>0.1</v>
      </c>
      <c r="L121"/>
      <c r="M121"/>
      <c r="N121"/>
    </row>
    <row r="122" spans="2:14" s="21" customFormat="1" x14ac:dyDescent="0.25">
      <c r="B122" s="53" t="s">
        <v>39</v>
      </c>
      <c r="C122" s="52">
        <f>SUM(C118:C121)</f>
        <v>85</v>
      </c>
      <c r="D122" s="52">
        <f>SUM(D118:D121)</f>
        <v>125</v>
      </c>
      <c r="E122" s="52">
        <f>SUM(E118:E121)</f>
        <v>72</v>
      </c>
      <c r="F122" s="52">
        <f>SUM(F118:F121)</f>
        <v>45</v>
      </c>
      <c r="G122" s="52">
        <f>SUBTOTAL(9,G118:G121)</f>
        <v>28</v>
      </c>
      <c r="H122" s="52">
        <f>SUM(H118:H121)</f>
        <v>35</v>
      </c>
      <c r="I122" s="52">
        <f>SUM(I118:I121)</f>
        <v>50</v>
      </c>
      <c r="J122" s="54">
        <f>SUM(J118:J121)</f>
        <v>1</v>
      </c>
      <c r="L122"/>
      <c r="M122"/>
      <c r="N122"/>
    </row>
  </sheetData>
  <autoFilter ref="B3:I88" xr:uid="{ADA2A8F9-219D-4481-8DD5-AD9D85BEBD99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2E95-0D81-4CE2-8D77-24206A094CEF}">
  <dimension ref="B1:AA531"/>
  <sheetViews>
    <sheetView showGridLines="0" zoomScale="93" zoomScaleNormal="93" zoomScaleSheetLayoutView="100" workbookViewId="0">
      <selection activeCell="G7" sqref="G7"/>
    </sheetView>
  </sheetViews>
  <sheetFormatPr baseColWidth="10" defaultColWidth="11.42578125" defaultRowHeight="15" x14ac:dyDescent="0.25"/>
  <cols>
    <col min="1" max="1" width="3.7109375" style="43" customWidth="1"/>
    <col min="2" max="2" width="20.85546875" style="43" customWidth="1"/>
    <col min="3" max="3" width="12.7109375" style="43" customWidth="1"/>
    <col min="4" max="10" width="11.42578125" style="43" customWidth="1"/>
    <col min="11" max="11" width="13.42578125" style="43" customWidth="1"/>
    <col min="12" max="12" width="12.42578125" style="43" customWidth="1"/>
    <col min="13" max="13" width="11.42578125" style="43" customWidth="1"/>
    <col min="14" max="14" width="12.42578125" style="43" customWidth="1"/>
    <col min="15" max="15" width="15" style="43" customWidth="1"/>
    <col min="16" max="16" width="14.42578125" style="43" customWidth="1"/>
    <col min="17" max="17" width="11.85546875" style="43" bestFit="1" customWidth="1"/>
    <col min="18" max="18" width="13.7109375" style="43" customWidth="1"/>
    <col min="19" max="19" width="11.42578125" style="43"/>
    <col min="20" max="20" width="11.42578125" style="43" customWidth="1"/>
    <col min="21" max="16384" width="11.42578125" style="43"/>
  </cols>
  <sheetData>
    <row r="1" spans="2:5" ht="15.75" x14ac:dyDescent="0.25">
      <c r="B1" s="55" t="s">
        <v>145</v>
      </c>
    </row>
    <row r="4" spans="2:5" x14ac:dyDescent="0.25">
      <c r="B4" s="2" t="s">
        <v>146</v>
      </c>
    </row>
    <row r="6" spans="2:5" ht="30" x14ac:dyDescent="0.25">
      <c r="B6" s="85" t="s">
        <v>147</v>
      </c>
      <c r="C6" s="25" t="s">
        <v>148</v>
      </c>
      <c r="D6" s="25" t="s">
        <v>149</v>
      </c>
      <c r="E6" s="56"/>
    </row>
    <row r="7" spans="2:5" x14ac:dyDescent="0.25">
      <c r="B7" s="57">
        <v>2017</v>
      </c>
      <c r="C7" s="58">
        <v>6837</v>
      </c>
      <c r="D7" s="59"/>
      <c r="E7" s="56"/>
    </row>
    <row r="8" spans="2:5" x14ac:dyDescent="0.25">
      <c r="B8" s="57">
        <v>2018</v>
      </c>
      <c r="C8" s="58">
        <v>10391</v>
      </c>
      <c r="D8" s="60">
        <f>+(C8-C7)/C7</f>
        <v>0.51981863390375893</v>
      </c>
      <c r="E8" s="61"/>
    </row>
    <row r="9" spans="2:5" x14ac:dyDescent="0.25">
      <c r="B9" s="57">
        <v>2019</v>
      </c>
      <c r="C9" s="58">
        <v>14241</v>
      </c>
      <c r="D9" s="60">
        <f>+(C9-C8)/C8</f>
        <v>0.37051294389375422</v>
      </c>
      <c r="E9" s="62"/>
    </row>
    <row r="10" spans="2:5" x14ac:dyDescent="0.25">
      <c r="B10" s="57">
        <v>2020</v>
      </c>
      <c r="C10" s="58">
        <v>4524</v>
      </c>
      <c r="D10" s="60">
        <f>+(C10-C9)/C9</f>
        <v>-0.68232567937644828</v>
      </c>
      <c r="E10" s="62"/>
    </row>
    <row r="11" spans="2:5" x14ac:dyDescent="0.25">
      <c r="B11" s="57">
        <v>2021</v>
      </c>
      <c r="C11" s="58">
        <v>9284</v>
      </c>
      <c r="D11" s="60">
        <f>+(C11-C10)/C10</f>
        <v>1.0521662245800176</v>
      </c>
      <c r="E11" s="62"/>
    </row>
    <row r="12" spans="2:5" x14ac:dyDescent="0.25">
      <c r="B12" s="57">
        <v>2022</v>
      </c>
      <c r="C12" s="58">
        <v>15964</v>
      </c>
      <c r="D12" s="60">
        <f>+(C12-C11)/C11</f>
        <v>0.71951744937526929</v>
      </c>
      <c r="E12" s="62"/>
    </row>
    <row r="13" spans="2:5" x14ac:dyDescent="0.25">
      <c r="B13" s="86" t="s">
        <v>150</v>
      </c>
      <c r="C13" s="87">
        <f>SUM(C7:C12)</f>
        <v>61241</v>
      </c>
      <c r="D13" s="87"/>
      <c r="E13" s="63"/>
    </row>
    <row r="16" spans="2:5" x14ac:dyDescent="0.25">
      <c r="B16" s="2" t="s">
        <v>172</v>
      </c>
    </row>
    <row r="18" spans="2:17" x14ac:dyDescent="0.25">
      <c r="B18" s="88" t="s">
        <v>35</v>
      </c>
      <c r="C18" s="89">
        <v>2017</v>
      </c>
      <c r="D18" s="88" t="s">
        <v>152</v>
      </c>
      <c r="E18" s="89">
        <v>2018</v>
      </c>
      <c r="F18" s="88" t="s">
        <v>153</v>
      </c>
      <c r="G18" s="89">
        <v>2019</v>
      </c>
      <c r="H18" s="88" t="s">
        <v>154</v>
      </c>
      <c r="I18" s="89">
        <v>2020</v>
      </c>
      <c r="J18" s="88" t="s">
        <v>155</v>
      </c>
      <c r="K18" s="89">
        <v>2021</v>
      </c>
      <c r="L18" s="88" t="s">
        <v>156</v>
      </c>
      <c r="M18" s="89">
        <v>2022</v>
      </c>
      <c r="N18" s="88" t="s">
        <v>157</v>
      </c>
      <c r="O18" s="88" t="s">
        <v>150</v>
      </c>
      <c r="P18" s="88" t="s">
        <v>158</v>
      </c>
      <c r="Q18" s="84"/>
    </row>
    <row r="19" spans="2:17" x14ac:dyDescent="0.25">
      <c r="B19" s="65" t="s">
        <v>37</v>
      </c>
      <c r="C19" s="67">
        <v>2181</v>
      </c>
      <c r="D19" s="60">
        <f t="shared" ref="D19:D82" si="0">+C19/$C$494</f>
        <v>0.31899956121105749</v>
      </c>
      <c r="E19" s="67">
        <v>3565</v>
      </c>
      <c r="F19" s="68">
        <f t="shared" ref="F19:F82" si="1">+E19/$E$494</f>
        <v>0.34308536233278797</v>
      </c>
      <c r="G19" s="67">
        <v>4526</v>
      </c>
      <c r="H19" s="68">
        <f t="shared" ref="H19:H82" si="2">+G19/$G$494</f>
        <v>0.31781476019942417</v>
      </c>
      <c r="I19" s="67">
        <v>1157</v>
      </c>
      <c r="J19" s="68">
        <f t="shared" ref="J19:J82" si="3">I19/$I$494</f>
        <v>0.2557471264367816</v>
      </c>
      <c r="K19" s="67">
        <v>2255</v>
      </c>
      <c r="L19" s="68">
        <f t="shared" ref="L19:L82" si="4">+K19/$K$494</f>
        <v>0.24289099526066352</v>
      </c>
      <c r="M19" s="69">
        <v>4572</v>
      </c>
      <c r="N19" s="60">
        <f t="shared" ref="N19:N82" si="5">+M19/$M$494</f>
        <v>0.28639438737158607</v>
      </c>
      <c r="O19" s="67">
        <f>+C19+E19+G19+I19+K19+M19</f>
        <v>18256</v>
      </c>
      <c r="P19" s="68">
        <f t="shared" ref="P19:P82" si="6">+O19/$O$494</f>
        <v>0.29810094544504501</v>
      </c>
    </row>
    <row r="20" spans="2:17" x14ac:dyDescent="0.25">
      <c r="B20" s="65" t="s">
        <v>18</v>
      </c>
      <c r="C20" s="67">
        <v>1347</v>
      </c>
      <c r="D20" s="60">
        <f t="shared" si="0"/>
        <v>0.19701623519087319</v>
      </c>
      <c r="E20" s="67">
        <v>1861</v>
      </c>
      <c r="F20" s="68">
        <f t="shared" si="1"/>
        <v>0.17909729573669522</v>
      </c>
      <c r="G20" s="67">
        <v>2570</v>
      </c>
      <c r="H20" s="68">
        <f t="shared" si="2"/>
        <v>0.1804648549961379</v>
      </c>
      <c r="I20" s="67">
        <v>1059</v>
      </c>
      <c r="J20" s="68">
        <f t="shared" si="3"/>
        <v>0.23408488063660476</v>
      </c>
      <c r="K20" s="67">
        <v>1806</v>
      </c>
      <c r="L20" s="68">
        <f t="shared" si="4"/>
        <v>0.19452822059457131</v>
      </c>
      <c r="M20" s="69">
        <v>2907</v>
      </c>
      <c r="N20" s="60">
        <f t="shared" si="5"/>
        <v>0.18209721874216989</v>
      </c>
      <c r="O20" s="67">
        <f t="shared" ref="O20:O83" si="7">+C20+E20+G20+I20+K20+M20</f>
        <v>11550</v>
      </c>
      <c r="P20" s="68">
        <f t="shared" si="6"/>
        <v>0.18859914109828382</v>
      </c>
    </row>
    <row r="21" spans="2:17" x14ac:dyDescent="0.25">
      <c r="B21" s="65" t="s">
        <v>19</v>
      </c>
      <c r="C21" s="67">
        <v>1106</v>
      </c>
      <c r="D21" s="60">
        <f t="shared" si="0"/>
        <v>0.16176685680854175</v>
      </c>
      <c r="E21" s="67">
        <v>1319</v>
      </c>
      <c r="F21" s="68">
        <f t="shared" si="1"/>
        <v>0.12693677220671734</v>
      </c>
      <c r="G21" s="67">
        <v>1348</v>
      </c>
      <c r="H21" s="68">
        <f t="shared" si="2"/>
        <v>9.465627413805211E-2</v>
      </c>
      <c r="I21" s="67">
        <v>360</v>
      </c>
      <c r="J21" s="68">
        <f t="shared" si="3"/>
        <v>7.9575596816976124E-2</v>
      </c>
      <c r="K21" s="67">
        <v>936</v>
      </c>
      <c r="L21" s="68">
        <f t="shared" si="4"/>
        <v>0.1008186126669539</v>
      </c>
      <c r="M21" s="69">
        <v>1607</v>
      </c>
      <c r="N21" s="60">
        <f t="shared" si="5"/>
        <v>0.10066399398646955</v>
      </c>
      <c r="O21" s="67">
        <f t="shared" si="7"/>
        <v>6676</v>
      </c>
      <c r="P21" s="68">
        <f t="shared" si="6"/>
        <v>0.10901193644780457</v>
      </c>
    </row>
    <row r="22" spans="2:17" x14ac:dyDescent="0.25">
      <c r="B22" s="65" t="s">
        <v>104</v>
      </c>
      <c r="C22" s="67">
        <v>235</v>
      </c>
      <c r="D22" s="60">
        <f t="shared" si="0"/>
        <v>3.4371800497294137E-2</v>
      </c>
      <c r="E22" s="67">
        <v>385</v>
      </c>
      <c r="F22" s="68">
        <f t="shared" si="1"/>
        <v>3.7051294389375419E-2</v>
      </c>
      <c r="G22" s="67">
        <v>622</v>
      </c>
      <c r="H22" s="68">
        <f t="shared" si="2"/>
        <v>4.3676708096341547E-2</v>
      </c>
      <c r="I22" s="67">
        <v>116</v>
      </c>
      <c r="J22" s="68">
        <f t="shared" si="3"/>
        <v>2.564102564102564E-2</v>
      </c>
      <c r="K22" s="67">
        <v>301</v>
      </c>
      <c r="L22" s="68">
        <f t="shared" si="4"/>
        <v>3.2421370099095216E-2</v>
      </c>
      <c r="M22" s="69">
        <v>386</v>
      </c>
      <c r="N22" s="60">
        <f t="shared" si="5"/>
        <v>2.417940365823102E-2</v>
      </c>
      <c r="O22" s="67">
        <f t="shared" si="7"/>
        <v>2045</v>
      </c>
      <c r="P22" s="68">
        <f t="shared" si="6"/>
        <v>3.3392661778873629E-2</v>
      </c>
    </row>
    <row r="23" spans="2:17" x14ac:dyDescent="0.25">
      <c r="B23" s="65" t="s">
        <v>81</v>
      </c>
      <c r="C23" s="67">
        <v>73</v>
      </c>
      <c r="D23" s="60">
        <f t="shared" si="0"/>
        <v>1.0677197601287115E-2</v>
      </c>
      <c r="E23" s="67">
        <v>236</v>
      </c>
      <c r="F23" s="68">
        <f t="shared" si="1"/>
        <v>2.2711962275045714E-2</v>
      </c>
      <c r="G23" s="67">
        <v>334</v>
      </c>
      <c r="H23" s="68">
        <f t="shared" si="2"/>
        <v>2.3453409170704303E-2</v>
      </c>
      <c r="I23" s="67">
        <v>69</v>
      </c>
      <c r="J23" s="68">
        <f t="shared" si="3"/>
        <v>1.5251989389920425E-2</v>
      </c>
      <c r="K23" s="67">
        <v>458</v>
      </c>
      <c r="L23" s="68">
        <f t="shared" si="4"/>
        <v>4.933218440327445E-2</v>
      </c>
      <c r="M23" s="69">
        <v>784</v>
      </c>
      <c r="N23" s="60">
        <f t="shared" si="5"/>
        <v>4.9110498621899271E-2</v>
      </c>
      <c r="O23" s="67">
        <f t="shared" si="7"/>
        <v>1954</v>
      </c>
      <c r="P23" s="68">
        <f t="shared" si="6"/>
        <v>3.1906729152038668E-2</v>
      </c>
    </row>
    <row r="24" spans="2:17" x14ac:dyDescent="0.25">
      <c r="B24" s="65" t="s">
        <v>69</v>
      </c>
      <c r="C24" s="67">
        <v>195</v>
      </c>
      <c r="D24" s="60">
        <f t="shared" si="0"/>
        <v>2.8521281263712155E-2</v>
      </c>
      <c r="E24" s="67">
        <v>188</v>
      </c>
      <c r="F24" s="68">
        <f t="shared" si="1"/>
        <v>1.8092580117409298E-2</v>
      </c>
      <c r="G24" s="67">
        <v>336</v>
      </c>
      <c r="H24" s="68">
        <f t="shared" si="2"/>
        <v>2.3593848746576784E-2</v>
      </c>
      <c r="I24" s="67">
        <v>182</v>
      </c>
      <c r="J24" s="68">
        <f t="shared" si="3"/>
        <v>4.0229885057471264E-2</v>
      </c>
      <c r="K24" s="67">
        <v>200</v>
      </c>
      <c r="L24" s="68">
        <f t="shared" si="4"/>
        <v>2.1542438604049977E-2</v>
      </c>
      <c r="M24" s="69">
        <v>412</v>
      </c>
      <c r="N24" s="60">
        <f t="shared" si="5"/>
        <v>2.5808068153345028E-2</v>
      </c>
      <c r="O24" s="67">
        <f t="shared" si="7"/>
        <v>1513</v>
      </c>
      <c r="P24" s="68">
        <f t="shared" si="6"/>
        <v>2.4705671037376919E-2</v>
      </c>
    </row>
    <row r="25" spans="2:17" x14ac:dyDescent="0.25">
      <c r="B25" s="65" t="s">
        <v>115</v>
      </c>
      <c r="C25" s="67">
        <v>150</v>
      </c>
      <c r="D25" s="60">
        <f t="shared" si="0"/>
        <v>2.1939447125932425E-2</v>
      </c>
      <c r="E25" s="67">
        <v>222</v>
      </c>
      <c r="F25" s="68">
        <f t="shared" si="1"/>
        <v>2.1364642479068423E-2</v>
      </c>
      <c r="G25" s="67">
        <v>254</v>
      </c>
      <c r="H25" s="68">
        <f t="shared" si="2"/>
        <v>1.7835826135805071E-2</v>
      </c>
      <c r="I25" s="67">
        <v>70</v>
      </c>
      <c r="J25" s="68">
        <f t="shared" si="3"/>
        <v>1.5473032714412025E-2</v>
      </c>
      <c r="K25" s="67">
        <v>114</v>
      </c>
      <c r="L25" s="68">
        <f t="shared" si="4"/>
        <v>1.2279190004308488E-2</v>
      </c>
      <c r="M25" s="69">
        <v>243</v>
      </c>
      <c r="N25" s="60">
        <f t="shared" si="5"/>
        <v>1.5221748935103984E-2</v>
      </c>
      <c r="O25" s="67">
        <f t="shared" si="7"/>
        <v>1053</v>
      </c>
      <c r="P25" s="68">
        <f t="shared" si="6"/>
        <v>1.7194363253376005E-2</v>
      </c>
    </row>
    <row r="26" spans="2:17" x14ac:dyDescent="0.25">
      <c r="B26" s="65" t="s">
        <v>112</v>
      </c>
      <c r="C26" s="67">
        <v>56</v>
      </c>
      <c r="D26" s="60">
        <f t="shared" si="0"/>
        <v>8.1907269270147728E-3</v>
      </c>
      <c r="E26" s="67">
        <v>91</v>
      </c>
      <c r="F26" s="68">
        <f t="shared" si="1"/>
        <v>8.7575786738523717E-3</v>
      </c>
      <c r="G26" s="67">
        <v>143</v>
      </c>
      <c r="H26" s="68">
        <f t="shared" si="2"/>
        <v>1.0041429674882382E-2</v>
      </c>
      <c r="I26" s="67">
        <v>136</v>
      </c>
      <c r="J26" s="68">
        <f t="shared" si="3"/>
        <v>3.0061892130857647E-2</v>
      </c>
      <c r="K26" s="67">
        <v>171</v>
      </c>
      <c r="L26" s="68">
        <f t="shared" si="4"/>
        <v>1.8418785006462733E-2</v>
      </c>
      <c r="M26" s="69">
        <v>289</v>
      </c>
      <c r="N26" s="60">
        <f t="shared" si="5"/>
        <v>1.810323227261338E-2</v>
      </c>
      <c r="O26" s="67">
        <f t="shared" si="7"/>
        <v>886</v>
      </c>
      <c r="P26" s="68">
        <f t="shared" si="6"/>
        <v>1.4467431949184369E-2</v>
      </c>
    </row>
    <row r="27" spans="2:17" x14ac:dyDescent="0.25">
      <c r="B27" s="65" t="s">
        <v>137</v>
      </c>
      <c r="C27" s="67">
        <v>36</v>
      </c>
      <c r="D27" s="60">
        <f t="shared" si="0"/>
        <v>5.2654673102237827E-3</v>
      </c>
      <c r="E27" s="67">
        <v>71</v>
      </c>
      <c r="F27" s="68">
        <f t="shared" si="1"/>
        <v>6.8328361081705325E-3</v>
      </c>
      <c r="G27" s="67">
        <v>173</v>
      </c>
      <c r="H27" s="68">
        <f t="shared" si="2"/>
        <v>1.2148023312969596E-2</v>
      </c>
      <c r="I27" s="67">
        <v>71</v>
      </c>
      <c r="J27" s="68">
        <f t="shared" si="3"/>
        <v>1.5694076038903625E-2</v>
      </c>
      <c r="K27" s="67">
        <v>338</v>
      </c>
      <c r="L27" s="68">
        <f t="shared" si="4"/>
        <v>3.6406721240844465E-2</v>
      </c>
      <c r="M27" s="69">
        <v>144</v>
      </c>
      <c r="N27" s="60">
        <f t="shared" si="5"/>
        <v>9.0202956652468049E-3</v>
      </c>
      <c r="O27" s="67">
        <f t="shared" si="7"/>
        <v>833</v>
      </c>
      <c r="P27" s="68">
        <f t="shared" si="6"/>
        <v>1.3601998661027744E-2</v>
      </c>
    </row>
    <row r="28" spans="2:17" x14ac:dyDescent="0.25">
      <c r="B28" s="65" t="s">
        <v>70</v>
      </c>
      <c r="C28" s="67">
        <v>37</v>
      </c>
      <c r="D28" s="60">
        <f t="shared" si="0"/>
        <v>5.4117302910633323E-3</v>
      </c>
      <c r="E28" s="67">
        <v>139</v>
      </c>
      <c r="F28" s="68">
        <f t="shared" si="1"/>
        <v>1.3376960831488788E-2</v>
      </c>
      <c r="G28" s="67">
        <v>139</v>
      </c>
      <c r="H28" s="68">
        <f t="shared" si="2"/>
        <v>9.7605505231374203E-3</v>
      </c>
      <c r="I28" s="67">
        <v>99</v>
      </c>
      <c r="J28" s="68">
        <f t="shared" si="3"/>
        <v>2.1883289124668436E-2</v>
      </c>
      <c r="K28" s="67">
        <v>152</v>
      </c>
      <c r="L28" s="68">
        <f t="shared" si="4"/>
        <v>1.6372253339077984E-2</v>
      </c>
      <c r="M28" s="69">
        <v>223</v>
      </c>
      <c r="N28" s="60">
        <f t="shared" si="5"/>
        <v>1.3968930092708595E-2</v>
      </c>
      <c r="O28" s="67">
        <f t="shared" si="7"/>
        <v>789</v>
      </c>
      <c r="P28" s="68">
        <f t="shared" si="6"/>
        <v>1.288352574255809E-2</v>
      </c>
    </row>
    <row r="29" spans="2:17" x14ac:dyDescent="0.25">
      <c r="B29" s="65" t="s">
        <v>75</v>
      </c>
      <c r="C29" s="67">
        <v>98</v>
      </c>
      <c r="D29" s="60">
        <f t="shared" si="0"/>
        <v>1.4333772122275852E-2</v>
      </c>
      <c r="E29" s="67">
        <v>77</v>
      </c>
      <c r="F29" s="68">
        <f t="shared" si="1"/>
        <v>7.4102588778750846E-3</v>
      </c>
      <c r="G29" s="67">
        <v>176</v>
      </c>
      <c r="H29" s="68">
        <f t="shared" si="2"/>
        <v>1.2358682676778317E-2</v>
      </c>
      <c r="I29" s="67">
        <v>48</v>
      </c>
      <c r="J29" s="68">
        <f t="shared" si="3"/>
        <v>1.0610079575596816E-2</v>
      </c>
      <c r="K29" s="67">
        <v>73</v>
      </c>
      <c r="L29" s="68">
        <f t="shared" si="4"/>
        <v>7.8629900904782415E-3</v>
      </c>
      <c r="M29" s="69">
        <v>311</v>
      </c>
      <c r="N29" s="60">
        <f t="shared" si="5"/>
        <v>1.948133299924831E-2</v>
      </c>
      <c r="O29" s="67">
        <f t="shared" si="7"/>
        <v>783</v>
      </c>
      <c r="P29" s="68">
        <f t="shared" si="6"/>
        <v>1.2785552162766774E-2</v>
      </c>
    </row>
    <row r="30" spans="2:17" x14ac:dyDescent="0.25">
      <c r="B30" s="65" t="s">
        <v>71</v>
      </c>
      <c r="C30" s="67">
        <v>139</v>
      </c>
      <c r="D30" s="60">
        <f t="shared" si="0"/>
        <v>2.0330554336697382E-2</v>
      </c>
      <c r="E30" s="67">
        <v>134</v>
      </c>
      <c r="F30" s="68">
        <f t="shared" si="1"/>
        <v>1.2895775190068329E-2</v>
      </c>
      <c r="G30" s="67">
        <v>222</v>
      </c>
      <c r="H30" s="68">
        <f t="shared" si="2"/>
        <v>1.5588792921845377E-2</v>
      </c>
      <c r="I30" s="67">
        <v>35</v>
      </c>
      <c r="J30" s="68">
        <f t="shared" si="3"/>
        <v>7.7365163572060127E-3</v>
      </c>
      <c r="K30" s="67">
        <v>49</v>
      </c>
      <c r="L30" s="68">
        <f t="shared" si="4"/>
        <v>5.277897457992245E-3</v>
      </c>
      <c r="M30" s="69">
        <v>191</v>
      </c>
      <c r="N30" s="60">
        <f t="shared" si="5"/>
        <v>1.1964419944875971E-2</v>
      </c>
      <c r="O30" s="67">
        <f t="shared" si="7"/>
        <v>770</v>
      </c>
      <c r="P30" s="68">
        <f t="shared" si="6"/>
        <v>1.2573276073218922E-2</v>
      </c>
    </row>
    <row r="31" spans="2:17" x14ac:dyDescent="0.25">
      <c r="B31" s="65" t="s">
        <v>114</v>
      </c>
      <c r="C31" s="67">
        <v>57</v>
      </c>
      <c r="D31" s="60">
        <f t="shared" si="0"/>
        <v>8.3369899078543225E-3</v>
      </c>
      <c r="E31" s="67">
        <v>148</v>
      </c>
      <c r="F31" s="68">
        <f t="shared" si="1"/>
        <v>1.4243094986045616E-2</v>
      </c>
      <c r="G31" s="67">
        <v>182</v>
      </c>
      <c r="H31" s="68">
        <f t="shared" si="2"/>
        <v>1.2780001404395759E-2</v>
      </c>
      <c r="I31" s="67">
        <v>107</v>
      </c>
      <c r="J31" s="68">
        <f t="shared" si="3"/>
        <v>2.3651635720601239E-2</v>
      </c>
      <c r="K31" s="67">
        <v>123</v>
      </c>
      <c r="L31" s="68">
        <f t="shared" si="4"/>
        <v>1.3248599741490737E-2</v>
      </c>
      <c r="M31" s="69">
        <v>120</v>
      </c>
      <c r="N31" s="60">
        <f t="shared" si="5"/>
        <v>7.5169130543723374E-3</v>
      </c>
      <c r="O31" s="67">
        <f t="shared" si="7"/>
        <v>737</v>
      </c>
      <c r="P31" s="68">
        <f t="shared" si="6"/>
        <v>1.2034421384366683E-2</v>
      </c>
    </row>
    <row r="32" spans="2:17" x14ac:dyDescent="0.25">
      <c r="B32" s="65" t="s">
        <v>67</v>
      </c>
      <c r="C32" s="67">
        <v>55</v>
      </c>
      <c r="D32" s="60">
        <f t="shared" si="0"/>
        <v>8.0444639461752232E-3</v>
      </c>
      <c r="E32" s="67">
        <v>69</v>
      </c>
      <c r="F32" s="68">
        <f t="shared" si="1"/>
        <v>6.6403618516023485E-3</v>
      </c>
      <c r="G32" s="67">
        <v>223</v>
      </c>
      <c r="H32" s="68">
        <f t="shared" si="2"/>
        <v>1.5659012709781615E-2</v>
      </c>
      <c r="I32" s="67">
        <v>52</v>
      </c>
      <c r="J32" s="68">
        <f t="shared" si="3"/>
        <v>1.1494252873563218E-2</v>
      </c>
      <c r="K32" s="67">
        <v>128</v>
      </c>
      <c r="L32" s="68">
        <f t="shared" si="4"/>
        <v>1.3787160706591986E-2</v>
      </c>
      <c r="M32" s="69">
        <v>172</v>
      </c>
      <c r="N32" s="60">
        <f t="shared" si="5"/>
        <v>1.0774242044600351E-2</v>
      </c>
      <c r="O32" s="67">
        <f t="shared" si="7"/>
        <v>699</v>
      </c>
      <c r="P32" s="68">
        <f t="shared" si="6"/>
        <v>1.1413922045688345E-2</v>
      </c>
    </row>
    <row r="33" spans="2:16" x14ac:dyDescent="0.25">
      <c r="B33" s="65" t="s">
        <v>77</v>
      </c>
      <c r="C33" s="67">
        <v>92</v>
      </c>
      <c r="D33" s="60">
        <f t="shared" si="0"/>
        <v>1.3456194237238555E-2</v>
      </c>
      <c r="E33" s="67">
        <v>118</v>
      </c>
      <c r="F33" s="68">
        <f t="shared" si="1"/>
        <v>1.1355981137522857E-2</v>
      </c>
      <c r="G33" s="67">
        <v>133</v>
      </c>
      <c r="H33" s="68">
        <f t="shared" si="2"/>
        <v>9.3392317955199779E-3</v>
      </c>
      <c r="I33" s="67">
        <v>72</v>
      </c>
      <c r="J33" s="68">
        <f t="shared" si="3"/>
        <v>1.5915119363395226E-2</v>
      </c>
      <c r="K33" s="67">
        <v>135</v>
      </c>
      <c r="L33" s="68">
        <f t="shared" si="4"/>
        <v>1.4541146057733736E-2</v>
      </c>
      <c r="M33" s="69">
        <v>140</v>
      </c>
      <c r="N33" s="60">
        <f t="shared" si="5"/>
        <v>8.7697318967677271E-3</v>
      </c>
      <c r="O33" s="67">
        <f t="shared" si="7"/>
        <v>690</v>
      </c>
      <c r="P33" s="68">
        <f t="shared" si="6"/>
        <v>1.1266961676001372E-2</v>
      </c>
    </row>
    <row r="34" spans="2:16" x14ac:dyDescent="0.25">
      <c r="B34" s="65" t="s">
        <v>129</v>
      </c>
      <c r="C34" s="67">
        <v>14</v>
      </c>
      <c r="D34" s="60">
        <f t="shared" si="0"/>
        <v>2.0476817317536932E-3</v>
      </c>
      <c r="E34" s="67">
        <v>121</v>
      </c>
      <c r="F34" s="68">
        <f t="shared" si="1"/>
        <v>1.1644692522375133E-2</v>
      </c>
      <c r="G34" s="67">
        <v>144</v>
      </c>
      <c r="H34" s="68">
        <f t="shared" si="2"/>
        <v>1.0111649462818622E-2</v>
      </c>
      <c r="I34" s="67">
        <v>81</v>
      </c>
      <c r="J34" s="68">
        <f t="shared" si="3"/>
        <v>1.790450928381963E-2</v>
      </c>
      <c r="K34" s="67">
        <v>103</v>
      </c>
      <c r="L34" s="68">
        <f t="shared" si="4"/>
        <v>1.1094355881085739E-2</v>
      </c>
      <c r="M34" s="69">
        <v>177</v>
      </c>
      <c r="N34" s="60">
        <f t="shared" si="5"/>
        <v>1.1087446755199197E-2</v>
      </c>
      <c r="O34" s="67">
        <f t="shared" si="7"/>
        <v>640</v>
      </c>
      <c r="P34" s="68">
        <f t="shared" si="6"/>
        <v>1.0450515177740403E-2</v>
      </c>
    </row>
    <row r="35" spans="2:16" x14ac:dyDescent="0.25">
      <c r="B35" s="65" t="s">
        <v>173</v>
      </c>
      <c r="C35" s="67">
        <v>1</v>
      </c>
      <c r="D35" s="60">
        <f t="shared" si="0"/>
        <v>1.462629808395495E-4</v>
      </c>
      <c r="E35" s="67">
        <v>49</v>
      </c>
      <c r="F35" s="68">
        <f t="shared" si="1"/>
        <v>4.7156192859205085E-3</v>
      </c>
      <c r="G35" s="67">
        <v>55</v>
      </c>
      <c r="H35" s="68">
        <f t="shared" si="2"/>
        <v>3.862088336493224E-3</v>
      </c>
      <c r="I35" s="67">
        <v>56</v>
      </c>
      <c r="J35" s="68">
        <f t="shared" si="3"/>
        <v>1.237842617152962E-2</v>
      </c>
      <c r="K35" s="67">
        <v>203</v>
      </c>
      <c r="L35" s="68">
        <f t="shared" si="4"/>
        <v>2.186557518311073E-2</v>
      </c>
      <c r="M35" s="69">
        <v>215</v>
      </c>
      <c r="N35" s="60">
        <f t="shared" si="5"/>
        <v>1.3467802555750438E-2</v>
      </c>
      <c r="O35" s="67">
        <f t="shared" si="7"/>
        <v>579</v>
      </c>
      <c r="P35" s="68">
        <f t="shared" si="6"/>
        <v>9.4544504498620206E-3</v>
      </c>
    </row>
    <row r="36" spans="2:16" x14ac:dyDescent="0.25">
      <c r="B36" s="65" t="s">
        <v>144</v>
      </c>
      <c r="C36" s="67">
        <v>108</v>
      </c>
      <c r="D36" s="60">
        <f t="shared" si="0"/>
        <v>1.5796401930671347E-2</v>
      </c>
      <c r="E36" s="67">
        <v>82</v>
      </c>
      <c r="F36" s="68">
        <f t="shared" si="1"/>
        <v>7.891444519295545E-3</v>
      </c>
      <c r="G36" s="67">
        <v>142</v>
      </c>
      <c r="H36" s="68">
        <f t="shared" si="2"/>
        <v>9.9712098869461415E-3</v>
      </c>
      <c r="I36" s="67">
        <v>59</v>
      </c>
      <c r="J36" s="68">
        <f t="shared" si="3"/>
        <v>1.3041556145004421E-2</v>
      </c>
      <c r="K36" s="67">
        <v>51</v>
      </c>
      <c r="L36" s="68">
        <f t="shared" si="4"/>
        <v>5.4933218440327445E-3</v>
      </c>
      <c r="M36" s="69">
        <v>107</v>
      </c>
      <c r="N36" s="60">
        <f t="shared" si="5"/>
        <v>6.7025808068153347E-3</v>
      </c>
      <c r="O36" s="67">
        <f t="shared" si="7"/>
        <v>549</v>
      </c>
      <c r="P36" s="68">
        <f t="shared" si="6"/>
        <v>8.9645825509054398E-3</v>
      </c>
    </row>
    <row r="37" spans="2:16" x14ac:dyDescent="0.25">
      <c r="B37" s="65" t="s">
        <v>94</v>
      </c>
      <c r="C37" s="67">
        <v>79</v>
      </c>
      <c r="D37" s="60">
        <f t="shared" si="0"/>
        <v>1.1554775486324411E-2</v>
      </c>
      <c r="E37" s="67">
        <v>78</v>
      </c>
      <c r="F37" s="68">
        <f t="shared" si="1"/>
        <v>7.5064960061591761E-3</v>
      </c>
      <c r="G37" s="67">
        <v>109</v>
      </c>
      <c r="H37" s="68">
        <f t="shared" si="2"/>
        <v>7.6539568850502076E-3</v>
      </c>
      <c r="I37" s="67">
        <v>28</v>
      </c>
      <c r="J37" s="68">
        <f t="shared" si="3"/>
        <v>6.18921308576481E-3</v>
      </c>
      <c r="K37" s="67">
        <v>52</v>
      </c>
      <c r="L37" s="68">
        <f t="shared" si="4"/>
        <v>5.6010340370529947E-3</v>
      </c>
      <c r="M37" s="69">
        <v>102</v>
      </c>
      <c r="N37" s="60">
        <f t="shared" si="5"/>
        <v>6.3893760962164875E-3</v>
      </c>
      <c r="O37" s="67">
        <f t="shared" si="7"/>
        <v>448</v>
      </c>
      <c r="P37" s="68">
        <f t="shared" si="6"/>
        <v>7.3153606244182818E-3</v>
      </c>
    </row>
    <row r="38" spans="2:16" x14ac:dyDescent="0.25">
      <c r="B38" s="65" t="s">
        <v>82</v>
      </c>
      <c r="C38" s="67">
        <v>26</v>
      </c>
      <c r="D38" s="60">
        <f t="shared" si="0"/>
        <v>3.8028375018282871E-3</v>
      </c>
      <c r="E38" s="67">
        <v>64</v>
      </c>
      <c r="F38" s="68">
        <f t="shared" si="1"/>
        <v>6.1591762101818881E-3</v>
      </c>
      <c r="G38" s="67">
        <v>100</v>
      </c>
      <c r="H38" s="68">
        <f t="shared" si="2"/>
        <v>7.0219787936240431E-3</v>
      </c>
      <c r="I38" s="67">
        <v>18</v>
      </c>
      <c r="J38" s="68">
        <f t="shared" si="3"/>
        <v>3.9787798408488064E-3</v>
      </c>
      <c r="K38" s="67">
        <v>82</v>
      </c>
      <c r="L38" s="68">
        <f t="shared" si="4"/>
        <v>8.8323998276604917E-3</v>
      </c>
      <c r="M38" s="69">
        <v>118</v>
      </c>
      <c r="N38" s="60">
        <f t="shared" si="5"/>
        <v>7.3916311701327985E-3</v>
      </c>
      <c r="O38" s="67">
        <f t="shared" si="7"/>
        <v>408</v>
      </c>
      <c r="P38" s="68">
        <f t="shared" si="6"/>
        <v>6.6622034258095068E-3</v>
      </c>
    </row>
    <row r="39" spans="2:16" x14ac:dyDescent="0.25">
      <c r="B39" s="65" t="s">
        <v>174</v>
      </c>
      <c r="C39" s="67">
        <v>5</v>
      </c>
      <c r="D39" s="60">
        <f t="shared" si="0"/>
        <v>7.3131490419774754E-4</v>
      </c>
      <c r="E39" s="67">
        <v>18</v>
      </c>
      <c r="F39" s="68">
        <f t="shared" si="1"/>
        <v>1.732268309113656E-3</v>
      </c>
      <c r="G39" s="67">
        <v>49</v>
      </c>
      <c r="H39" s="68">
        <f t="shared" si="2"/>
        <v>3.4407696088757812E-3</v>
      </c>
      <c r="I39" s="67">
        <v>17</v>
      </c>
      <c r="J39" s="68">
        <f t="shared" si="3"/>
        <v>3.7577365163572059E-3</v>
      </c>
      <c r="K39" s="67">
        <v>119</v>
      </c>
      <c r="L39" s="68">
        <f t="shared" si="4"/>
        <v>1.2817750969409738E-2</v>
      </c>
      <c r="M39" s="69">
        <v>200</v>
      </c>
      <c r="N39" s="60">
        <f t="shared" si="5"/>
        <v>1.2528188423953895E-2</v>
      </c>
      <c r="O39" s="67">
        <f t="shared" si="7"/>
        <v>408</v>
      </c>
      <c r="P39" s="68">
        <f t="shared" si="6"/>
        <v>6.6622034258095068E-3</v>
      </c>
    </row>
    <row r="40" spans="2:16" x14ac:dyDescent="0.25">
      <c r="B40" s="65" t="s">
        <v>105</v>
      </c>
      <c r="C40" s="67">
        <v>30</v>
      </c>
      <c r="D40" s="60">
        <f t="shared" si="0"/>
        <v>4.3878894251864857E-3</v>
      </c>
      <c r="E40" s="67">
        <v>66</v>
      </c>
      <c r="F40" s="68">
        <f t="shared" si="1"/>
        <v>6.3516504667500721E-3</v>
      </c>
      <c r="G40" s="67">
        <v>96</v>
      </c>
      <c r="H40" s="68">
        <f t="shared" si="2"/>
        <v>6.7410996418790815E-3</v>
      </c>
      <c r="I40" s="67">
        <v>57</v>
      </c>
      <c r="J40" s="68">
        <f t="shared" si="3"/>
        <v>1.2599469496021221E-2</v>
      </c>
      <c r="K40" s="67">
        <v>65</v>
      </c>
      <c r="L40" s="68">
        <f t="shared" si="4"/>
        <v>7.0012925463162432E-3</v>
      </c>
      <c r="M40" s="69">
        <v>83</v>
      </c>
      <c r="N40" s="60">
        <f t="shared" si="5"/>
        <v>5.1991981959408672E-3</v>
      </c>
      <c r="O40" s="67">
        <f t="shared" si="7"/>
        <v>397</v>
      </c>
      <c r="P40" s="68">
        <f t="shared" si="6"/>
        <v>6.4825851961920937E-3</v>
      </c>
    </row>
    <row r="41" spans="2:16" x14ac:dyDescent="0.25">
      <c r="B41" s="65" t="s">
        <v>138</v>
      </c>
      <c r="C41" s="67">
        <v>44</v>
      </c>
      <c r="D41" s="60">
        <f t="shared" si="0"/>
        <v>6.435571156940178E-3</v>
      </c>
      <c r="E41" s="67">
        <v>85</v>
      </c>
      <c r="F41" s="68">
        <f t="shared" si="1"/>
        <v>8.1801559041478206E-3</v>
      </c>
      <c r="G41" s="67">
        <v>96</v>
      </c>
      <c r="H41" s="68">
        <f t="shared" si="2"/>
        <v>6.7410996418790815E-3</v>
      </c>
      <c r="I41" s="67">
        <v>33</v>
      </c>
      <c r="J41" s="68">
        <f t="shared" si="3"/>
        <v>7.2944297082228118E-3</v>
      </c>
      <c r="K41" s="67">
        <v>27</v>
      </c>
      <c r="L41" s="68">
        <f t="shared" si="4"/>
        <v>2.9082292115467472E-3</v>
      </c>
      <c r="M41" s="69">
        <v>80</v>
      </c>
      <c r="N41" s="60">
        <f t="shared" si="5"/>
        <v>5.0112753695815589E-3</v>
      </c>
      <c r="O41" s="67">
        <f t="shared" si="7"/>
        <v>365</v>
      </c>
      <c r="P41" s="68">
        <f t="shared" si="6"/>
        <v>5.9600594373050734E-3</v>
      </c>
    </row>
    <row r="42" spans="2:16" x14ac:dyDescent="0.25">
      <c r="B42" s="65" t="s">
        <v>119</v>
      </c>
      <c r="C42" s="67">
        <v>41</v>
      </c>
      <c r="D42" s="60">
        <f t="shared" si="0"/>
        <v>5.99678221442153E-3</v>
      </c>
      <c r="E42" s="67">
        <v>67</v>
      </c>
      <c r="F42" s="68">
        <f t="shared" si="1"/>
        <v>6.4478875950341645E-3</v>
      </c>
      <c r="G42" s="67">
        <v>57</v>
      </c>
      <c r="H42" s="68">
        <f t="shared" si="2"/>
        <v>4.0025279123657043E-3</v>
      </c>
      <c r="I42" s="67">
        <v>17</v>
      </c>
      <c r="J42" s="68">
        <f t="shared" si="3"/>
        <v>3.7577365163572059E-3</v>
      </c>
      <c r="K42" s="67">
        <v>47</v>
      </c>
      <c r="L42" s="68">
        <f t="shared" si="4"/>
        <v>5.0624730719517445E-3</v>
      </c>
      <c r="M42" s="69">
        <v>118</v>
      </c>
      <c r="N42" s="60">
        <f t="shared" si="5"/>
        <v>7.3916311701327985E-3</v>
      </c>
      <c r="O42" s="67">
        <f t="shared" si="7"/>
        <v>347</v>
      </c>
      <c r="P42" s="68">
        <f t="shared" si="6"/>
        <v>5.6661386979311246E-3</v>
      </c>
    </row>
    <row r="43" spans="2:16" x14ac:dyDescent="0.25">
      <c r="B43" s="65" t="s">
        <v>99</v>
      </c>
      <c r="C43" s="67">
        <v>0</v>
      </c>
      <c r="D43" s="60">
        <f t="shared" si="0"/>
        <v>0</v>
      </c>
      <c r="E43" s="67">
        <v>1</v>
      </c>
      <c r="F43" s="68">
        <f t="shared" si="1"/>
        <v>9.6237128284092002E-5</v>
      </c>
      <c r="G43" s="67">
        <v>24</v>
      </c>
      <c r="H43" s="68">
        <f t="shared" si="2"/>
        <v>1.6852749104697704E-3</v>
      </c>
      <c r="I43" s="67">
        <v>1</v>
      </c>
      <c r="J43" s="68">
        <f t="shared" si="3"/>
        <v>2.2104332449160034E-4</v>
      </c>
      <c r="K43" s="67">
        <v>92</v>
      </c>
      <c r="L43" s="68">
        <f t="shared" si="4"/>
        <v>9.9095217578629904E-3</v>
      </c>
      <c r="M43" s="69">
        <v>218</v>
      </c>
      <c r="N43" s="60">
        <f t="shared" si="5"/>
        <v>1.3655725382109747E-2</v>
      </c>
      <c r="O43" s="67">
        <f t="shared" si="7"/>
        <v>336</v>
      </c>
      <c r="P43" s="68">
        <f t="shared" si="6"/>
        <v>5.4865204683137115E-3</v>
      </c>
    </row>
    <row r="44" spans="2:16" x14ac:dyDescent="0.25">
      <c r="B44" s="65" t="s">
        <v>175</v>
      </c>
      <c r="C44" s="67">
        <v>0</v>
      </c>
      <c r="D44" s="60">
        <f t="shared" si="0"/>
        <v>0</v>
      </c>
      <c r="E44" s="67">
        <v>61</v>
      </c>
      <c r="F44" s="68">
        <f t="shared" si="1"/>
        <v>5.8704648253296125E-3</v>
      </c>
      <c r="G44" s="67">
        <v>79</v>
      </c>
      <c r="H44" s="68">
        <f t="shared" si="2"/>
        <v>5.5473632469629939E-3</v>
      </c>
      <c r="I44" s="67">
        <v>38</v>
      </c>
      <c r="J44" s="68">
        <f t="shared" si="3"/>
        <v>8.3996463306808128E-3</v>
      </c>
      <c r="K44" s="67">
        <v>55</v>
      </c>
      <c r="L44" s="68">
        <f t="shared" si="4"/>
        <v>5.9241706161137437E-3</v>
      </c>
      <c r="M44" s="69">
        <v>72</v>
      </c>
      <c r="N44" s="60">
        <f t="shared" si="5"/>
        <v>4.5101478326234025E-3</v>
      </c>
      <c r="O44" s="67">
        <f t="shared" si="7"/>
        <v>305</v>
      </c>
      <c r="P44" s="68">
        <f t="shared" si="6"/>
        <v>4.980323639391911E-3</v>
      </c>
    </row>
    <row r="45" spans="2:16" x14ac:dyDescent="0.25">
      <c r="B45" s="65" t="s">
        <v>142</v>
      </c>
      <c r="C45" s="67">
        <v>49</v>
      </c>
      <c r="D45" s="60">
        <f t="shared" si="0"/>
        <v>7.1668860611379262E-3</v>
      </c>
      <c r="E45" s="67">
        <v>62</v>
      </c>
      <c r="F45" s="68">
        <f t="shared" si="1"/>
        <v>5.9667019536137041E-3</v>
      </c>
      <c r="G45" s="67">
        <v>81</v>
      </c>
      <c r="H45" s="68">
        <f t="shared" si="2"/>
        <v>5.6878028228354747E-3</v>
      </c>
      <c r="I45" s="67">
        <v>17</v>
      </c>
      <c r="J45" s="68">
        <f t="shared" si="3"/>
        <v>3.7577365163572059E-3</v>
      </c>
      <c r="K45" s="67">
        <v>18</v>
      </c>
      <c r="L45" s="68">
        <f t="shared" si="4"/>
        <v>1.938819474364498E-3</v>
      </c>
      <c r="M45" s="69">
        <v>59</v>
      </c>
      <c r="N45" s="60">
        <f t="shared" si="5"/>
        <v>3.6958155850663993E-3</v>
      </c>
      <c r="O45" s="67">
        <f t="shared" si="7"/>
        <v>286</v>
      </c>
      <c r="P45" s="68">
        <f t="shared" si="6"/>
        <v>4.6700739700527424E-3</v>
      </c>
    </row>
    <row r="46" spans="2:16" x14ac:dyDescent="0.25">
      <c r="B46" s="65" t="s">
        <v>87</v>
      </c>
      <c r="C46" s="67">
        <v>76</v>
      </c>
      <c r="D46" s="60">
        <f t="shared" si="0"/>
        <v>1.1115986543805762E-2</v>
      </c>
      <c r="E46" s="67">
        <v>20</v>
      </c>
      <c r="F46" s="68">
        <f t="shared" si="1"/>
        <v>1.92474256568184E-3</v>
      </c>
      <c r="G46" s="67">
        <v>117</v>
      </c>
      <c r="H46" s="68">
        <f t="shared" si="2"/>
        <v>8.2157151885401299E-3</v>
      </c>
      <c r="I46" s="67">
        <v>5</v>
      </c>
      <c r="J46" s="68">
        <f t="shared" si="3"/>
        <v>1.1052166224580018E-3</v>
      </c>
      <c r="K46" s="67">
        <v>17</v>
      </c>
      <c r="L46" s="68">
        <f t="shared" si="4"/>
        <v>1.8311072813442482E-3</v>
      </c>
      <c r="M46" s="69">
        <v>20</v>
      </c>
      <c r="N46" s="60">
        <f t="shared" si="5"/>
        <v>1.2528188423953897E-3</v>
      </c>
      <c r="O46" s="67">
        <f t="shared" si="7"/>
        <v>255</v>
      </c>
      <c r="P46" s="68">
        <f t="shared" si="6"/>
        <v>4.1638771411309419E-3</v>
      </c>
    </row>
    <row r="47" spans="2:16" x14ac:dyDescent="0.25">
      <c r="B47" s="65" t="s">
        <v>78</v>
      </c>
      <c r="C47" s="67">
        <v>0</v>
      </c>
      <c r="D47" s="60">
        <f t="shared" si="0"/>
        <v>0</v>
      </c>
      <c r="E47" s="67">
        <v>27</v>
      </c>
      <c r="F47" s="68">
        <f t="shared" si="1"/>
        <v>2.598402463670484E-3</v>
      </c>
      <c r="G47" s="67">
        <v>46</v>
      </c>
      <c r="H47" s="68">
        <f t="shared" si="2"/>
        <v>3.23011024506706E-3</v>
      </c>
      <c r="I47" s="67">
        <v>10</v>
      </c>
      <c r="J47" s="68">
        <f t="shared" si="3"/>
        <v>2.2104332449160036E-3</v>
      </c>
      <c r="K47" s="67">
        <v>48</v>
      </c>
      <c r="L47" s="68">
        <f t="shared" si="4"/>
        <v>5.1701852649719948E-3</v>
      </c>
      <c r="M47" s="69">
        <v>114</v>
      </c>
      <c r="N47" s="60">
        <f t="shared" si="5"/>
        <v>7.1410674016537208E-3</v>
      </c>
      <c r="O47" s="67">
        <f t="shared" si="7"/>
        <v>245</v>
      </c>
      <c r="P47" s="68">
        <f t="shared" si="6"/>
        <v>4.0005878414787477E-3</v>
      </c>
    </row>
    <row r="48" spans="2:16" x14ac:dyDescent="0.25">
      <c r="B48" s="65" t="s">
        <v>176</v>
      </c>
      <c r="C48" s="67">
        <v>8</v>
      </c>
      <c r="D48" s="60">
        <f t="shared" si="0"/>
        <v>1.170103846716396E-3</v>
      </c>
      <c r="E48" s="67">
        <v>47</v>
      </c>
      <c r="F48" s="68">
        <f t="shared" si="1"/>
        <v>4.5231450293523245E-3</v>
      </c>
      <c r="G48" s="67">
        <v>60</v>
      </c>
      <c r="H48" s="68">
        <f t="shared" si="2"/>
        <v>4.2131872761744255E-3</v>
      </c>
      <c r="I48" s="67">
        <v>30</v>
      </c>
      <c r="J48" s="68">
        <f t="shared" si="3"/>
        <v>6.6312997347480109E-3</v>
      </c>
      <c r="K48" s="67">
        <v>37</v>
      </c>
      <c r="L48" s="68">
        <f t="shared" si="4"/>
        <v>3.9853511417492458E-3</v>
      </c>
      <c r="M48" s="69">
        <v>62</v>
      </c>
      <c r="N48" s="60">
        <f t="shared" si="5"/>
        <v>3.883738411425708E-3</v>
      </c>
      <c r="O48" s="67">
        <f t="shared" si="7"/>
        <v>244</v>
      </c>
      <c r="P48" s="68">
        <f t="shared" si="6"/>
        <v>3.9842589115135288E-3</v>
      </c>
    </row>
    <row r="49" spans="2:27" ht="15" customHeight="1" x14ac:dyDescent="0.25">
      <c r="B49" s="65" t="s">
        <v>136</v>
      </c>
      <c r="C49" s="67">
        <v>53</v>
      </c>
      <c r="D49" s="60">
        <f t="shared" si="0"/>
        <v>7.7519379844961239E-3</v>
      </c>
      <c r="E49" s="67">
        <v>49</v>
      </c>
      <c r="F49" s="68">
        <f t="shared" si="1"/>
        <v>4.7156192859205085E-3</v>
      </c>
      <c r="G49" s="67">
        <v>52</v>
      </c>
      <c r="H49" s="68">
        <f t="shared" si="2"/>
        <v>3.6514289726845024E-3</v>
      </c>
      <c r="I49" s="67">
        <v>5</v>
      </c>
      <c r="J49" s="68">
        <f t="shared" si="3"/>
        <v>1.1052166224580018E-3</v>
      </c>
      <c r="K49" s="67">
        <v>13</v>
      </c>
      <c r="L49" s="68">
        <f t="shared" si="4"/>
        <v>1.4002585092632487E-3</v>
      </c>
      <c r="M49" s="69">
        <v>62</v>
      </c>
      <c r="N49" s="60">
        <f t="shared" si="5"/>
        <v>3.883738411425708E-3</v>
      </c>
      <c r="O49" s="67">
        <f t="shared" si="7"/>
        <v>234</v>
      </c>
      <c r="P49" s="68">
        <f t="shared" si="6"/>
        <v>3.8209696118613346E-3</v>
      </c>
    </row>
    <row r="50" spans="2:27" ht="15" customHeight="1" x14ac:dyDescent="0.25">
      <c r="B50" s="65" t="s">
        <v>109</v>
      </c>
      <c r="C50" s="67">
        <v>26</v>
      </c>
      <c r="D50" s="60">
        <f t="shared" si="0"/>
        <v>3.8028375018282871E-3</v>
      </c>
      <c r="E50" s="67">
        <v>49</v>
      </c>
      <c r="F50" s="68">
        <f t="shared" si="1"/>
        <v>4.7156192859205085E-3</v>
      </c>
      <c r="G50" s="67">
        <v>73</v>
      </c>
      <c r="H50" s="68">
        <f t="shared" si="2"/>
        <v>5.1260445193455515E-3</v>
      </c>
      <c r="I50" s="67">
        <v>9</v>
      </c>
      <c r="J50" s="68">
        <f t="shared" si="3"/>
        <v>1.9893899204244032E-3</v>
      </c>
      <c r="K50" s="67">
        <v>24</v>
      </c>
      <c r="L50" s="68">
        <f t="shared" si="4"/>
        <v>2.5850926324859974E-3</v>
      </c>
      <c r="M50" s="69">
        <v>34</v>
      </c>
      <c r="N50" s="60">
        <f t="shared" si="5"/>
        <v>2.1297920320721623E-3</v>
      </c>
      <c r="O50" s="67">
        <f t="shared" si="7"/>
        <v>215</v>
      </c>
      <c r="P50" s="68">
        <f t="shared" si="6"/>
        <v>3.5107199425221665E-3</v>
      </c>
    </row>
    <row r="51" spans="2:27" x14ac:dyDescent="0.25">
      <c r="B51" s="65" t="s">
        <v>96</v>
      </c>
      <c r="C51" s="67">
        <v>36</v>
      </c>
      <c r="D51" s="60">
        <f t="shared" si="0"/>
        <v>5.2654673102237827E-3</v>
      </c>
      <c r="E51" s="67">
        <v>29</v>
      </c>
      <c r="F51" s="68">
        <f t="shared" si="1"/>
        <v>2.790876720238668E-3</v>
      </c>
      <c r="G51" s="67">
        <v>43</v>
      </c>
      <c r="H51" s="68">
        <f t="shared" si="2"/>
        <v>3.0194508812583388E-3</v>
      </c>
      <c r="I51" s="67">
        <v>8</v>
      </c>
      <c r="J51" s="68">
        <f t="shared" si="3"/>
        <v>1.7683465959328027E-3</v>
      </c>
      <c r="K51" s="67">
        <v>34</v>
      </c>
      <c r="L51" s="68">
        <f t="shared" si="4"/>
        <v>3.6622145626884965E-3</v>
      </c>
      <c r="M51" s="69">
        <v>56</v>
      </c>
      <c r="N51" s="60">
        <f t="shared" si="5"/>
        <v>3.5078927587070909E-3</v>
      </c>
      <c r="O51" s="67">
        <f t="shared" si="7"/>
        <v>206</v>
      </c>
      <c r="P51" s="68">
        <f t="shared" si="6"/>
        <v>3.3637595728351921E-3</v>
      </c>
    </row>
    <row r="52" spans="2:27" ht="15" customHeight="1" x14ac:dyDescent="0.25">
      <c r="B52" s="65" t="s">
        <v>66</v>
      </c>
      <c r="C52" s="67">
        <v>0</v>
      </c>
      <c r="D52" s="60">
        <f t="shared" si="0"/>
        <v>0</v>
      </c>
      <c r="E52" s="67">
        <v>40</v>
      </c>
      <c r="F52" s="68">
        <f t="shared" si="1"/>
        <v>3.8494851313636801E-3</v>
      </c>
      <c r="G52" s="67">
        <v>56</v>
      </c>
      <c r="H52" s="68">
        <f t="shared" si="2"/>
        <v>3.9323081244294639E-3</v>
      </c>
      <c r="I52" s="67">
        <v>18</v>
      </c>
      <c r="J52" s="68">
        <f t="shared" si="3"/>
        <v>3.9787798408488064E-3</v>
      </c>
      <c r="K52" s="67">
        <v>26</v>
      </c>
      <c r="L52" s="68">
        <f t="shared" si="4"/>
        <v>2.8005170185264974E-3</v>
      </c>
      <c r="M52" s="69">
        <v>53</v>
      </c>
      <c r="N52" s="60">
        <f t="shared" si="5"/>
        <v>3.3199699323477826E-3</v>
      </c>
      <c r="O52" s="67">
        <f t="shared" si="7"/>
        <v>193</v>
      </c>
      <c r="P52" s="68">
        <f t="shared" si="6"/>
        <v>3.1514834832873403E-3</v>
      </c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2:27" x14ac:dyDescent="0.25">
      <c r="B53" s="65" t="s">
        <v>125</v>
      </c>
      <c r="C53" s="67">
        <v>7</v>
      </c>
      <c r="D53" s="60">
        <f t="shared" si="0"/>
        <v>1.0238408658768466E-3</v>
      </c>
      <c r="E53" s="67">
        <v>30</v>
      </c>
      <c r="F53" s="68">
        <f t="shared" si="1"/>
        <v>2.88711384852276E-3</v>
      </c>
      <c r="G53" s="67">
        <v>45</v>
      </c>
      <c r="H53" s="68">
        <f t="shared" si="2"/>
        <v>3.1598904571308196E-3</v>
      </c>
      <c r="I53" s="67">
        <v>28</v>
      </c>
      <c r="J53" s="68">
        <f t="shared" si="3"/>
        <v>6.18921308576481E-3</v>
      </c>
      <c r="K53" s="67">
        <v>30</v>
      </c>
      <c r="L53" s="68">
        <f t="shared" si="4"/>
        <v>3.2313657906074969E-3</v>
      </c>
      <c r="M53" s="69">
        <v>43</v>
      </c>
      <c r="N53" s="60">
        <f t="shared" si="5"/>
        <v>2.6935605111500878E-3</v>
      </c>
      <c r="O53" s="67">
        <f t="shared" si="7"/>
        <v>183</v>
      </c>
      <c r="P53" s="68">
        <f t="shared" si="6"/>
        <v>2.9881941836351466E-3</v>
      </c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2:27" x14ac:dyDescent="0.25">
      <c r="B54" s="65" t="s">
        <v>80</v>
      </c>
      <c r="C54" s="67">
        <v>0</v>
      </c>
      <c r="D54" s="60">
        <f t="shared" si="0"/>
        <v>0</v>
      </c>
      <c r="E54" s="67">
        <v>10</v>
      </c>
      <c r="F54" s="68">
        <f t="shared" si="1"/>
        <v>9.6237128284092002E-4</v>
      </c>
      <c r="G54" s="67">
        <v>38</v>
      </c>
      <c r="H54" s="68">
        <f t="shared" si="2"/>
        <v>2.6683519415771364E-3</v>
      </c>
      <c r="I54" s="67">
        <v>29</v>
      </c>
      <c r="J54" s="68">
        <f t="shared" si="3"/>
        <v>6.41025641025641E-3</v>
      </c>
      <c r="K54" s="67">
        <v>47</v>
      </c>
      <c r="L54" s="68">
        <f t="shared" si="4"/>
        <v>5.0624730719517445E-3</v>
      </c>
      <c r="M54" s="69">
        <v>52</v>
      </c>
      <c r="N54" s="60">
        <f t="shared" si="5"/>
        <v>3.2573289902280132E-3</v>
      </c>
      <c r="O54" s="67">
        <f t="shared" si="7"/>
        <v>176</v>
      </c>
      <c r="P54" s="68">
        <f t="shared" si="6"/>
        <v>2.8738916738786108E-3</v>
      </c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2:27" x14ac:dyDescent="0.25">
      <c r="B55" s="65" t="s">
        <v>100</v>
      </c>
      <c r="C55" s="67">
        <v>1</v>
      </c>
      <c r="D55" s="60">
        <f t="shared" si="0"/>
        <v>1.462629808395495E-4</v>
      </c>
      <c r="E55" s="67">
        <v>36</v>
      </c>
      <c r="F55" s="68">
        <f t="shared" si="1"/>
        <v>3.4645366182273121E-3</v>
      </c>
      <c r="G55" s="67">
        <v>53</v>
      </c>
      <c r="H55" s="68">
        <f t="shared" si="2"/>
        <v>3.7216487606207427E-3</v>
      </c>
      <c r="I55" s="67">
        <v>15</v>
      </c>
      <c r="J55" s="68">
        <f t="shared" si="3"/>
        <v>3.3156498673740055E-3</v>
      </c>
      <c r="K55" s="67">
        <v>20</v>
      </c>
      <c r="L55" s="68">
        <f t="shared" si="4"/>
        <v>2.1542438604049978E-3</v>
      </c>
      <c r="M55" s="69">
        <v>35</v>
      </c>
      <c r="N55" s="60">
        <f t="shared" si="5"/>
        <v>2.1924329741919318E-3</v>
      </c>
      <c r="O55" s="67">
        <f t="shared" si="7"/>
        <v>160</v>
      </c>
      <c r="P55" s="68">
        <f t="shared" si="6"/>
        <v>2.6126287944351007E-3</v>
      </c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2:27" x14ac:dyDescent="0.25">
      <c r="B56" s="65" t="s">
        <v>83</v>
      </c>
      <c r="C56" s="67">
        <v>6</v>
      </c>
      <c r="D56" s="60">
        <f t="shared" si="0"/>
        <v>8.7757788503729707E-4</v>
      </c>
      <c r="E56" s="67">
        <v>10</v>
      </c>
      <c r="F56" s="68">
        <f t="shared" si="1"/>
        <v>9.6237128284092002E-4</v>
      </c>
      <c r="G56" s="67">
        <v>30</v>
      </c>
      <c r="H56" s="68">
        <f t="shared" si="2"/>
        <v>2.1065936380872128E-3</v>
      </c>
      <c r="I56" s="67">
        <v>5</v>
      </c>
      <c r="J56" s="68">
        <f t="shared" si="3"/>
        <v>1.1052166224580018E-3</v>
      </c>
      <c r="K56" s="67">
        <v>46</v>
      </c>
      <c r="L56" s="68">
        <f t="shared" si="4"/>
        <v>4.9547608789314952E-3</v>
      </c>
      <c r="M56" s="69">
        <v>58</v>
      </c>
      <c r="N56" s="60">
        <f t="shared" si="5"/>
        <v>3.6331746429466298E-3</v>
      </c>
      <c r="O56" s="67">
        <f t="shared" si="7"/>
        <v>155</v>
      </c>
      <c r="P56" s="68">
        <f t="shared" si="6"/>
        <v>2.5309841446090036E-3</v>
      </c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2:27" x14ac:dyDescent="0.25">
      <c r="B57" s="65" t="s">
        <v>177</v>
      </c>
      <c r="C57" s="67">
        <v>0</v>
      </c>
      <c r="D57" s="60">
        <f t="shared" si="0"/>
        <v>0</v>
      </c>
      <c r="E57" s="67">
        <v>7</v>
      </c>
      <c r="F57" s="68">
        <f t="shared" si="1"/>
        <v>6.7365989798864401E-4</v>
      </c>
      <c r="G57" s="67">
        <v>49</v>
      </c>
      <c r="H57" s="68">
        <f t="shared" si="2"/>
        <v>3.4407696088757812E-3</v>
      </c>
      <c r="I57" s="67">
        <v>14</v>
      </c>
      <c r="J57" s="68">
        <f t="shared" si="3"/>
        <v>3.094606542882405E-3</v>
      </c>
      <c r="K57" s="67">
        <v>30</v>
      </c>
      <c r="L57" s="68">
        <f t="shared" si="4"/>
        <v>3.2313657906074969E-3</v>
      </c>
      <c r="M57" s="69">
        <v>52</v>
      </c>
      <c r="N57" s="60">
        <f t="shared" si="5"/>
        <v>3.2573289902280132E-3</v>
      </c>
      <c r="O57" s="67">
        <f t="shared" si="7"/>
        <v>152</v>
      </c>
      <c r="P57" s="68">
        <f t="shared" si="6"/>
        <v>2.4819973547133456E-3</v>
      </c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2:27" x14ac:dyDescent="0.25">
      <c r="B58" s="65" t="s">
        <v>139</v>
      </c>
      <c r="C58" s="67">
        <v>34</v>
      </c>
      <c r="D58" s="60">
        <f t="shared" si="0"/>
        <v>4.9729413485446834E-3</v>
      </c>
      <c r="E58" s="67">
        <v>46</v>
      </c>
      <c r="F58" s="68">
        <f t="shared" si="1"/>
        <v>4.4269079010682321E-3</v>
      </c>
      <c r="G58" s="67">
        <v>24</v>
      </c>
      <c r="H58" s="68">
        <f t="shared" si="2"/>
        <v>1.6852749104697704E-3</v>
      </c>
      <c r="I58" s="67">
        <v>1</v>
      </c>
      <c r="J58" s="68">
        <f t="shared" si="3"/>
        <v>2.2104332449160034E-4</v>
      </c>
      <c r="K58" s="67">
        <v>17</v>
      </c>
      <c r="L58" s="68">
        <f t="shared" si="4"/>
        <v>1.8311072813442482E-3</v>
      </c>
      <c r="M58" s="69">
        <v>29</v>
      </c>
      <c r="N58" s="60">
        <f t="shared" si="5"/>
        <v>1.8165873214733149E-3</v>
      </c>
      <c r="O58" s="67">
        <f t="shared" si="7"/>
        <v>151</v>
      </c>
      <c r="P58" s="68">
        <f t="shared" si="6"/>
        <v>2.4656684247481263E-3</v>
      </c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2:27" x14ac:dyDescent="0.25">
      <c r="B59" s="65" t="s">
        <v>107</v>
      </c>
      <c r="C59" s="67">
        <v>1</v>
      </c>
      <c r="D59" s="60">
        <f t="shared" si="0"/>
        <v>1.462629808395495E-4</v>
      </c>
      <c r="E59" s="67">
        <v>24</v>
      </c>
      <c r="F59" s="68">
        <f t="shared" si="1"/>
        <v>2.309691078818208E-3</v>
      </c>
      <c r="G59" s="67">
        <v>43</v>
      </c>
      <c r="H59" s="68">
        <f t="shared" si="2"/>
        <v>3.0194508812583388E-3</v>
      </c>
      <c r="I59" s="67">
        <v>10</v>
      </c>
      <c r="J59" s="68">
        <f t="shared" si="3"/>
        <v>2.2104332449160036E-3</v>
      </c>
      <c r="K59" s="67">
        <v>23</v>
      </c>
      <c r="L59" s="68">
        <f t="shared" si="4"/>
        <v>2.4773804394657476E-3</v>
      </c>
      <c r="M59" s="69">
        <v>42</v>
      </c>
      <c r="N59" s="60">
        <f t="shared" si="5"/>
        <v>2.6309195690303183E-3</v>
      </c>
      <c r="O59" s="67">
        <f t="shared" si="7"/>
        <v>143</v>
      </c>
      <c r="P59" s="68">
        <f t="shared" si="6"/>
        <v>2.3350369850263712E-3</v>
      </c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2:27" x14ac:dyDescent="0.25">
      <c r="B60" s="65" t="s">
        <v>84</v>
      </c>
      <c r="C60" s="67">
        <v>1</v>
      </c>
      <c r="D60" s="60">
        <f t="shared" si="0"/>
        <v>1.462629808395495E-4</v>
      </c>
      <c r="E60" s="67">
        <v>0</v>
      </c>
      <c r="F60" s="68">
        <f t="shared" si="1"/>
        <v>0</v>
      </c>
      <c r="G60" s="67">
        <v>24</v>
      </c>
      <c r="H60" s="68">
        <f t="shared" si="2"/>
        <v>1.6852749104697704E-3</v>
      </c>
      <c r="I60" s="67">
        <v>33</v>
      </c>
      <c r="J60" s="68">
        <f t="shared" si="3"/>
        <v>7.2944297082228118E-3</v>
      </c>
      <c r="K60" s="67">
        <v>24</v>
      </c>
      <c r="L60" s="68">
        <f t="shared" si="4"/>
        <v>2.5850926324859974E-3</v>
      </c>
      <c r="M60" s="69">
        <v>52</v>
      </c>
      <c r="N60" s="60">
        <f t="shared" si="5"/>
        <v>3.2573289902280132E-3</v>
      </c>
      <c r="O60" s="67">
        <f t="shared" si="7"/>
        <v>134</v>
      </c>
      <c r="P60" s="68">
        <f t="shared" si="6"/>
        <v>2.1880766153393968E-3</v>
      </c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2:27" x14ac:dyDescent="0.25">
      <c r="B61" s="65" t="s">
        <v>132</v>
      </c>
      <c r="C61" s="67">
        <v>4</v>
      </c>
      <c r="D61" s="60">
        <f t="shared" si="0"/>
        <v>5.8505192335819801E-4</v>
      </c>
      <c r="E61" s="67">
        <v>4</v>
      </c>
      <c r="F61" s="68">
        <f t="shared" si="1"/>
        <v>3.8494851313636801E-4</v>
      </c>
      <c r="G61" s="67">
        <v>45</v>
      </c>
      <c r="H61" s="68">
        <f t="shared" si="2"/>
        <v>3.1598904571308196E-3</v>
      </c>
      <c r="I61" s="67">
        <v>2</v>
      </c>
      <c r="J61" s="68">
        <f t="shared" si="3"/>
        <v>4.4208664898320068E-4</v>
      </c>
      <c r="K61" s="67">
        <v>33</v>
      </c>
      <c r="L61" s="68">
        <f t="shared" si="4"/>
        <v>3.5545023696682463E-3</v>
      </c>
      <c r="M61" s="69">
        <v>38</v>
      </c>
      <c r="N61" s="60">
        <f t="shared" si="5"/>
        <v>2.3803558005512401E-3</v>
      </c>
      <c r="O61" s="67">
        <f t="shared" si="7"/>
        <v>126</v>
      </c>
      <c r="P61" s="68">
        <f t="shared" si="6"/>
        <v>2.0574451756176417E-3</v>
      </c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2:27" x14ac:dyDescent="0.25">
      <c r="B62" s="65" t="s">
        <v>68</v>
      </c>
      <c r="C62" s="67">
        <v>3</v>
      </c>
      <c r="D62" s="60">
        <f t="shared" si="0"/>
        <v>4.3878894251864854E-4</v>
      </c>
      <c r="E62" s="67">
        <v>14</v>
      </c>
      <c r="F62" s="68">
        <f t="shared" si="1"/>
        <v>1.347319795977288E-3</v>
      </c>
      <c r="G62" s="67">
        <v>39</v>
      </c>
      <c r="H62" s="68">
        <f t="shared" si="2"/>
        <v>2.7385717295133768E-3</v>
      </c>
      <c r="I62" s="67">
        <v>10</v>
      </c>
      <c r="J62" s="68">
        <f t="shared" si="3"/>
        <v>2.2104332449160036E-3</v>
      </c>
      <c r="K62" s="67">
        <v>15</v>
      </c>
      <c r="L62" s="68">
        <f t="shared" si="4"/>
        <v>1.6156828953037485E-3</v>
      </c>
      <c r="M62" s="69">
        <v>42</v>
      </c>
      <c r="N62" s="60">
        <f t="shared" si="5"/>
        <v>2.6309195690303183E-3</v>
      </c>
      <c r="O62" s="67">
        <f t="shared" si="7"/>
        <v>123</v>
      </c>
      <c r="P62" s="68">
        <f t="shared" si="6"/>
        <v>2.0084583857219837E-3</v>
      </c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2:27" x14ac:dyDescent="0.25">
      <c r="B63" s="65" t="s">
        <v>116</v>
      </c>
      <c r="C63" s="67">
        <v>24</v>
      </c>
      <c r="D63" s="60">
        <f t="shared" si="0"/>
        <v>3.5103115401491883E-3</v>
      </c>
      <c r="E63" s="67">
        <v>22</v>
      </c>
      <c r="F63" s="68">
        <f t="shared" si="1"/>
        <v>2.117216822250024E-3</v>
      </c>
      <c r="G63" s="67">
        <v>36</v>
      </c>
      <c r="H63" s="68">
        <f t="shared" si="2"/>
        <v>2.5279123657046556E-3</v>
      </c>
      <c r="I63" s="67">
        <v>13</v>
      </c>
      <c r="J63" s="68">
        <f t="shared" si="3"/>
        <v>2.8735632183908046E-3</v>
      </c>
      <c r="K63" s="67">
        <v>9</v>
      </c>
      <c r="L63" s="68">
        <f t="shared" si="4"/>
        <v>9.6940973718224902E-4</v>
      </c>
      <c r="M63" s="69">
        <v>13</v>
      </c>
      <c r="N63" s="60">
        <f t="shared" si="5"/>
        <v>8.1433224755700329E-4</v>
      </c>
      <c r="O63" s="67">
        <f t="shared" si="7"/>
        <v>117</v>
      </c>
      <c r="P63" s="68">
        <f t="shared" si="6"/>
        <v>1.9104848059306673E-3</v>
      </c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2:27" x14ac:dyDescent="0.25">
      <c r="B64" s="65" t="s">
        <v>178</v>
      </c>
      <c r="C64" s="67">
        <v>20</v>
      </c>
      <c r="D64" s="60">
        <f t="shared" si="0"/>
        <v>2.9252596167909902E-3</v>
      </c>
      <c r="E64" s="67">
        <v>23</v>
      </c>
      <c r="F64" s="68">
        <f t="shared" si="1"/>
        <v>2.213453950534116E-3</v>
      </c>
      <c r="G64" s="67">
        <v>30</v>
      </c>
      <c r="H64" s="68">
        <f t="shared" si="2"/>
        <v>2.1065936380872128E-3</v>
      </c>
      <c r="I64" s="67">
        <v>4</v>
      </c>
      <c r="J64" s="68">
        <f t="shared" si="3"/>
        <v>8.8417329796640137E-4</v>
      </c>
      <c r="K64" s="67">
        <v>9</v>
      </c>
      <c r="L64" s="68">
        <f t="shared" si="4"/>
        <v>9.6940973718224902E-4</v>
      </c>
      <c r="M64" s="69">
        <v>22</v>
      </c>
      <c r="N64" s="60">
        <f t="shared" si="5"/>
        <v>1.3781007266349286E-3</v>
      </c>
      <c r="O64" s="67">
        <f t="shared" si="7"/>
        <v>108</v>
      </c>
      <c r="P64" s="68">
        <f t="shared" si="6"/>
        <v>1.7635244362436929E-3</v>
      </c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2:27" x14ac:dyDescent="0.25">
      <c r="B65" s="65" t="s">
        <v>179</v>
      </c>
      <c r="C65" s="67">
        <v>0</v>
      </c>
      <c r="D65" s="60">
        <f t="shared" si="0"/>
        <v>0</v>
      </c>
      <c r="E65" s="67">
        <v>24</v>
      </c>
      <c r="F65" s="68">
        <f t="shared" si="1"/>
        <v>2.309691078818208E-3</v>
      </c>
      <c r="G65" s="67">
        <v>30</v>
      </c>
      <c r="H65" s="68">
        <f t="shared" si="2"/>
        <v>2.1065936380872128E-3</v>
      </c>
      <c r="I65" s="67">
        <v>0</v>
      </c>
      <c r="J65" s="68">
        <f t="shared" si="3"/>
        <v>0</v>
      </c>
      <c r="K65" s="67">
        <v>22</v>
      </c>
      <c r="L65" s="68">
        <f t="shared" si="4"/>
        <v>2.3696682464454978E-3</v>
      </c>
      <c r="M65" s="69">
        <v>31</v>
      </c>
      <c r="N65" s="60">
        <f t="shared" si="5"/>
        <v>1.941869205712854E-3</v>
      </c>
      <c r="O65" s="67">
        <f t="shared" si="7"/>
        <v>107</v>
      </c>
      <c r="P65" s="68">
        <f t="shared" si="6"/>
        <v>1.7471955062784736E-3</v>
      </c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2:27" x14ac:dyDescent="0.25">
      <c r="B66" s="65" t="s">
        <v>180</v>
      </c>
      <c r="C66" s="67">
        <v>0</v>
      </c>
      <c r="D66" s="60">
        <f t="shared" si="0"/>
        <v>0</v>
      </c>
      <c r="E66" s="67">
        <v>28</v>
      </c>
      <c r="F66" s="68">
        <f t="shared" si="1"/>
        <v>2.694639591954576E-3</v>
      </c>
      <c r="G66" s="67">
        <v>23</v>
      </c>
      <c r="H66" s="68">
        <f t="shared" si="2"/>
        <v>1.61505512253353E-3</v>
      </c>
      <c r="I66" s="67">
        <v>4</v>
      </c>
      <c r="J66" s="68">
        <f t="shared" si="3"/>
        <v>8.8417329796640137E-4</v>
      </c>
      <c r="K66" s="67">
        <v>19</v>
      </c>
      <c r="L66" s="68">
        <f t="shared" si="4"/>
        <v>2.046531667384748E-3</v>
      </c>
      <c r="M66" s="69">
        <v>28</v>
      </c>
      <c r="N66" s="60">
        <f t="shared" si="5"/>
        <v>1.7539463793535455E-3</v>
      </c>
      <c r="O66" s="67">
        <f t="shared" si="7"/>
        <v>102</v>
      </c>
      <c r="P66" s="68">
        <f t="shared" si="6"/>
        <v>1.6655508564523767E-3</v>
      </c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2:27" x14ac:dyDescent="0.25">
      <c r="B67" s="65" t="s">
        <v>128</v>
      </c>
      <c r="C67" s="67">
        <v>0</v>
      </c>
      <c r="D67" s="60">
        <f t="shared" si="0"/>
        <v>0</v>
      </c>
      <c r="E67" s="67">
        <v>0</v>
      </c>
      <c r="F67" s="68">
        <f t="shared" si="1"/>
        <v>0</v>
      </c>
      <c r="G67" s="67">
        <v>12</v>
      </c>
      <c r="H67" s="68">
        <f t="shared" si="2"/>
        <v>8.4263745523488519E-4</v>
      </c>
      <c r="I67" s="67">
        <v>17</v>
      </c>
      <c r="J67" s="68">
        <f t="shared" si="3"/>
        <v>3.7577365163572059E-3</v>
      </c>
      <c r="K67" s="67">
        <v>39</v>
      </c>
      <c r="L67" s="68">
        <f t="shared" si="4"/>
        <v>4.2007755277897454E-3</v>
      </c>
      <c r="M67" s="69">
        <v>32</v>
      </c>
      <c r="N67" s="60">
        <f t="shared" si="5"/>
        <v>2.0045101478326235E-3</v>
      </c>
      <c r="O67" s="67">
        <f t="shared" si="7"/>
        <v>100</v>
      </c>
      <c r="P67" s="68">
        <f t="shared" si="6"/>
        <v>1.6328929965219378E-3</v>
      </c>
    </row>
    <row r="68" spans="2:27" x14ac:dyDescent="0.25">
      <c r="B68" s="65" t="s">
        <v>181</v>
      </c>
      <c r="C68" s="67">
        <v>27</v>
      </c>
      <c r="D68" s="60">
        <f t="shared" si="0"/>
        <v>3.9491004826678368E-3</v>
      </c>
      <c r="E68" s="67">
        <v>14</v>
      </c>
      <c r="F68" s="68">
        <f t="shared" si="1"/>
        <v>1.347319795977288E-3</v>
      </c>
      <c r="G68" s="67">
        <v>8</v>
      </c>
      <c r="H68" s="68">
        <f t="shared" si="2"/>
        <v>5.617583034899235E-4</v>
      </c>
      <c r="I68" s="67">
        <v>2</v>
      </c>
      <c r="J68" s="68">
        <f t="shared" si="3"/>
        <v>4.4208664898320068E-4</v>
      </c>
      <c r="K68" s="67">
        <v>9</v>
      </c>
      <c r="L68" s="68">
        <f t="shared" si="4"/>
        <v>9.6940973718224902E-4</v>
      </c>
      <c r="M68" s="69">
        <v>32</v>
      </c>
      <c r="N68" s="60">
        <f t="shared" si="5"/>
        <v>2.0045101478326235E-3</v>
      </c>
      <c r="O68" s="67">
        <f t="shared" si="7"/>
        <v>92</v>
      </c>
      <c r="P68" s="68">
        <f t="shared" si="6"/>
        <v>1.502261556800183E-3</v>
      </c>
    </row>
    <row r="69" spans="2:27" x14ac:dyDescent="0.25">
      <c r="B69" s="65" t="s">
        <v>73</v>
      </c>
      <c r="C69" s="67">
        <v>3</v>
      </c>
      <c r="D69" s="60">
        <f t="shared" si="0"/>
        <v>4.3878894251864854E-4</v>
      </c>
      <c r="E69" s="67">
        <v>16</v>
      </c>
      <c r="F69" s="68">
        <f t="shared" si="1"/>
        <v>1.539794052545472E-3</v>
      </c>
      <c r="G69" s="67">
        <v>30</v>
      </c>
      <c r="H69" s="68">
        <f t="shared" si="2"/>
        <v>2.1065936380872128E-3</v>
      </c>
      <c r="I69" s="67">
        <v>6</v>
      </c>
      <c r="J69" s="68">
        <f t="shared" si="3"/>
        <v>1.3262599469496021E-3</v>
      </c>
      <c r="K69" s="67">
        <v>5</v>
      </c>
      <c r="L69" s="68">
        <f t="shared" si="4"/>
        <v>5.3856096510124945E-4</v>
      </c>
      <c r="M69" s="69">
        <v>30</v>
      </c>
      <c r="N69" s="60">
        <f t="shared" si="5"/>
        <v>1.8792282635930844E-3</v>
      </c>
      <c r="O69" s="67">
        <f t="shared" si="7"/>
        <v>90</v>
      </c>
      <c r="P69" s="68">
        <f t="shared" si="6"/>
        <v>1.4696036968697441E-3</v>
      </c>
    </row>
    <row r="70" spans="2:27" x14ac:dyDescent="0.25">
      <c r="B70" s="65" t="s">
        <v>182</v>
      </c>
      <c r="C70" s="67">
        <v>0</v>
      </c>
      <c r="D70" s="60">
        <f t="shared" si="0"/>
        <v>0</v>
      </c>
      <c r="E70" s="67">
        <v>20</v>
      </c>
      <c r="F70" s="68">
        <f t="shared" si="1"/>
        <v>1.92474256568184E-3</v>
      </c>
      <c r="G70" s="67">
        <v>22</v>
      </c>
      <c r="H70" s="68">
        <f t="shared" si="2"/>
        <v>1.5448353345972896E-3</v>
      </c>
      <c r="I70" s="67">
        <v>7</v>
      </c>
      <c r="J70" s="68">
        <f t="shared" si="3"/>
        <v>1.5473032714412025E-3</v>
      </c>
      <c r="K70" s="67">
        <v>3</v>
      </c>
      <c r="L70" s="68">
        <f t="shared" si="4"/>
        <v>3.2313657906074967E-4</v>
      </c>
      <c r="M70" s="69">
        <v>36</v>
      </c>
      <c r="N70" s="60">
        <f t="shared" si="5"/>
        <v>2.2550739163117012E-3</v>
      </c>
      <c r="O70" s="67">
        <f t="shared" si="7"/>
        <v>88</v>
      </c>
      <c r="P70" s="68">
        <f t="shared" si="6"/>
        <v>1.4369458369393054E-3</v>
      </c>
    </row>
    <row r="71" spans="2:27" x14ac:dyDescent="0.25">
      <c r="B71" s="65" t="s">
        <v>183</v>
      </c>
      <c r="C71" s="67">
        <v>16</v>
      </c>
      <c r="D71" s="60">
        <f t="shared" si="0"/>
        <v>2.3402076934327921E-3</v>
      </c>
      <c r="E71" s="67">
        <v>18</v>
      </c>
      <c r="F71" s="68">
        <f t="shared" si="1"/>
        <v>1.732268309113656E-3</v>
      </c>
      <c r="G71" s="67">
        <v>24</v>
      </c>
      <c r="H71" s="68">
        <f t="shared" si="2"/>
        <v>1.6852749104697704E-3</v>
      </c>
      <c r="I71" s="67">
        <v>1</v>
      </c>
      <c r="J71" s="68">
        <f t="shared" si="3"/>
        <v>2.2104332449160034E-4</v>
      </c>
      <c r="K71" s="67">
        <v>6</v>
      </c>
      <c r="L71" s="68">
        <f t="shared" si="4"/>
        <v>6.4627315812149934E-4</v>
      </c>
      <c r="M71" s="69">
        <v>21</v>
      </c>
      <c r="N71" s="60">
        <f t="shared" si="5"/>
        <v>1.3154597845151592E-3</v>
      </c>
      <c r="O71" s="67">
        <f t="shared" si="7"/>
        <v>86</v>
      </c>
      <c r="P71" s="68">
        <f t="shared" si="6"/>
        <v>1.4042879770088665E-3</v>
      </c>
    </row>
    <row r="72" spans="2:27" x14ac:dyDescent="0.25">
      <c r="B72" s="65" t="s">
        <v>108</v>
      </c>
      <c r="C72" s="67">
        <v>6</v>
      </c>
      <c r="D72" s="60">
        <f t="shared" si="0"/>
        <v>8.7757788503729707E-4</v>
      </c>
      <c r="E72" s="67">
        <v>12</v>
      </c>
      <c r="F72" s="68">
        <f t="shared" si="1"/>
        <v>1.154845539409104E-3</v>
      </c>
      <c r="G72" s="67">
        <v>12</v>
      </c>
      <c r="H72" s="68">
        <f t="shared" si="2"/>
        <v>8.4263745523488519E-4</v>
      </c>
      <c r="I72" s="67">
        <v>4</v>
      </c>
      <c r="J72" s="68">
        <f t="shared" si="3"/>
        <v>8.8417329796640137E-4</v>
      </c>
      <c r="K72" s="67">
        <v>13</v>
      </c>
      <c r="L72" s="68">
        <f t="shared" si="4"/>
        <v>1.4002585092632487E-3</v>
      </c>
      <c r="M72" s="69">
        <v>33</v>
      </c>
      <c r="N72" s="60">
        <f t="shared" si="5"/>
        <v>2.0671510899523929E-3</v>
      </c>
      <c r="O72" s="67">
        <f t="shared" si="7"/>
        <v>80</v>
      </c>
      <c r="P72" s="68">
        <f t="shared" si="6"/>
        <v>1.3063143972175503E-3</v>
      </c>
    </row>
    <row r="73" spans="2:27" x14ac:dyDescent="0.25">
      <c r="B73" s="65" t="s">
        <v>123</v>
      </c>
      <c r="C73" s="67">
        <v>1</v>
      </c>
      <c r="D73" s="60">
        <f t="shared" si="0"/>
        <v>1.462629808395495E-4</v>
      </c>
      <c r="E73" s="67">
        <v>12</v>
      </c>
      <c r="F73" s="68">
        <f t="shared" si="1"/>
        <v>1.154845539409104E-3</v>
      </c>
      <c r="G73" s="67">
        <v>26</v>
      </c>
      <c r="H73" s="68">
        <f t="shared" si="2"/>
        <v>1.8257144863422512E-3</v>
      </c>
      <c r="I73" s="67">
        <v>10</v>
      </c>
      <c r="J73" s="68">
        <f t="shared" si="3"/>
        <v>2.2104332449160036E-3</v>
      </c>
      <c r="K73" s="67">
        <v>7</v>
      </c>
      <c r="L73" s="68">
        <f t="shared" si="4"/>
        <v>7.5398535114174923E-4</v>
      </c>
      <c r="M73" s="69">
        <v>21</v>
      </c>
      <c r="N73" s="60">
        <f t="shared" si="5"/>
        <v>1.3154597845151592E-3</v>
      </c>
      <c r="O73" s="67">
        <f t="shared" si="7"/>
        <v>77</v>
      </c>
      <c r="P73" s="68">
        <f t="shared" si="6"/>
        <v>1.2573276073218921E-3</v>
      </c>
    </row>
    <row r="74" spans="2:27" x14ac:dyDescent="0.25">
      <c r="B74" s="65" t="s">
        <v>131</v>
      </c>
      <c r="C74" s="67">
        <v>0</v>
      </c>
      <c r="D74" s="60">
        <f t="shared" si="0"/>
        <v>0</v>
      </c>
      <c r="E74" s="67">
        <v>18</v>
      </c>
      <c r="F74" s="68">
        <f t="shared" si="1"/>
        <v>1.732268309113656E-3</v>
      </c>
      <c r="G74" s="67">
        <v>26</v>
      </c>
      <c r="H74" s="68">
        <f t="shared" si="2"/>
        <v>1.8257144863422512E-3</v>
      </c>
      <c r="I74" s="67">
        <v>7</v>
      </c>
      <c r="J74" s="68">
        <f t="shared" si="3"/>
        <v>1.5473032714412025E-3</v>
      </c>
      <c r="K74" s="67">
        <v>7</v>
      </c>
      <c r="L74" s="68">
        <f t="shared" si="4"/>
        <v>7.5398535114174923E-4</v>
      </c>
      <c r="M74" s="69">
        <v>15</v>
      </c>
      <c r="N74" s="60">
        <f t="shared" si="5"/>
        <v>9.3961413179654218E-4</v>
      </c>
      <c r="O74" s="67">
        <f t="shared" si="7"/>
        <v>73</v>
      </c>
      <c r="P74" s="68">
        <f t="shared" si="6"/>
        <v>1.1920118874610146E-3</v>
      </c>
    </row>
    <row r="75" spans="2:27" x14ac:dyDescent="0.25">
      <c r="B75" s="65" t="s">
        <v>103</v>
      </c>
      <c r="C75" s="67">
        <v>1</v>
      </c>
      <c r="D75" s="60">
        <f t="shared" si="0"/>
        <v>1.462629808395495E-4</v>
      </c>
      <c r="E75" s="67">
        <v>14</v>
      </c>
      <c r="F75" s="68">
        <f t="shared" si="1"/>
        <v>1.347319795977288E-3</v>
      </c>
      <c r="G75" s="67">
        <v>25</v>
      </c>
      <c r="H75" s="68">
        <f t="shared" si="2"/>
        <v>1.7554946984060108E-3</v>
      </c>
      <c r="I75" s="67">
        <v>3</v>
      </c>
      <c r="J75" s="68">
        <f t="shared" si="3"/>
        <v>6.6312997347480103E-4</v>
      </c>
      <c r="K75" s="67">
        <v>1</v>
      </c>
      <c r="L75" s="68">
        <f t="shared" si="4"/>
        <v>1.0771219302024989E-4</v>
      </c>
      <c r="M75" s="69">
        <v>28</v>
      </c>
      <c r="N75" s="60">
        <f t="shared" si="5"/>
        <v>1.7539463793535455E-3</v>
      </c>
      <c r="O75" s="67">
        <f t="shared" si="7"/>
        <v>72</v>
      </c>
      <c r="P75" s="68">
        <f t="shared" si="6"/>
        <v>1.1756829574957953E-3</v>
      </c>
    </row>
    <row r="76" spans="2:27" x14ac:dyDescent="0.25">
      <c r="B76" s="65" t="s">
        <v>143</v>
      </c>
      <c r="C76" s="67">
        <v>15</v>
      </c>
      <c r="D76" s="60">
        <f t="shared" si="0"/>
        <v>2.1939447125932428E-3</v>
      </c>
      <c r="E76" s="67">
        <v>10</v>
      </c>
      <c r="F76" s="68">
        <f t="shared" si="1"/>
        <v>9.6237128284092002E-4</v>
      </c>
      <c r="G76" s="67">
        <v>19</v>
      </c>
      <c r="H76" s="68">
        <f t="shared" si="2"/>
        <v>1.3341759707885682E-3</v>
      </c>
      <c r="I76" s="67">
        <v>2</v>
      </c>
      <c r="J76" s="68">
        <f t="shared" si="3"/>
        <v>4.4208664898320068E-4</v>
      </c>
      <c r="K76" s="67">
        <v>10</v>
      </c>
      <c r="L76" s="68">
        <f t="shared" si="4"/>
        <v>1.0771219302024989E-3</v>
      </c>
      <c r="M76" s="69">
        <v>12</v>
      </c>
      <c r="N76" s="60">
        <f t="shared" si="5"/>
        <v>7.5169130543723374E-4</v>
      </c>
      <c r="O76" s="67">
        <f t="shared" si="7"/>
        <v>68</v>
      </c>
      <c r="P76" s="68">
        <f t="shared" si="6"/>
        <v>1.1103672376349177E-3</v>
      </c>
    </row>
    <row r="77" spans="2:27" x14ac:dyDescent="0.25">
      <c r="B77" s="65" t="s">
        <v>91</v>
      </c>
      <c r="C77" s="67">
        <v>10</v>
      </c>
      <c r="D77" s="60">
        <f t="shared" si="0"/>
        <v>1.4626298083954951E-3</v>
      </c>
      <c r="E77" s="67">
        <v>23</v>
      </c>
      <c r="F77" s="68">
        <f t="shared" si="1"/>
        <v>2.213453950534116E-3</v>
      </c>
      <c r="G77" s="67">
        <v>23</v>
      </c>
      <c r="H77" s="68">
        <f t="shared" si="2"/>
        <v>1.61505512253353E-3</v>
      </c>
      <c r="I77" s="67">
        <v>1</v>
      </c>
      <c r="J77" s="68">
        <f t="shared" si="3"/>
        <v>2.2104332449160034E-4</v>
      </c>
      <c r="K77" s="67">
        <v>3</v>
      </c>
      <c r="L77" s="68">
        <f t="shared" si="4"/>
        <v>3.2313657906074967E-4</v>
      </c>
      <c r="M77" s="69">
        <v>5</v>
      </c>
      <c r="N77" s="60">
        <f t="shared" si="5"/>
        <v>3.1320471059884743E-4</v>
      </c>
      <c r="O77" s="67">
        <f t="shared" si="7"/>
        <v>65</v>
      </c>
      <c r="P77" s="68">
        <f t="shared" si="6"/>
        <v>1.0613804477392597E-3</v>
      </c>
    </row>
    <row r="78" spans="2:27" x14ac:dyDescent="0.25">
      <c r="B78" s="65" t="s">
        <v>133</v>
      </c>
      <c r="C78" s="67">
        <v>2</v>
      </c>
      <c r="D78" s="60">
        <f t="shared" si="0"/>
        <v>2.9252596167909901E-4</v>
      </c>
      <c r="E78" s="67">
        <v>9</v>
      </c>
      <c r="F78" s="68">
        <f t="shared" si="1"/>
        <v>8.6613415455682801E-4</v>
      </c>
      <c r="G78" s="67">
        <v>12</v>
      </c>
      <c r="H78" s="68">
        <f t="shared" si="2"/>
        <v>8.4263745523488519E-4</v>
      </c>
      <c r="I78" s="67">
        <v>0</v>
      </c>
      <c r="J78" s="68">
        <f t="shared" si="3"/>
        <v>0</v>
      </c>
      <c r="K78" s="67">
        <v>31</v>
      </c>
      <c r="L78" s="68">
        <f t="shared" si="4"/>
        <v>3.3390779836277467E-3</v>
      </c>
      <c r="M78" s="69">
        <v>10</v>
      </c>
      <c r="N78" s="60">
        <f t="shared" si="5"/>
        <v>6.2640942119769486E-4</v>
      </c>
      <c r="O78" s="67">
        <f t="shared" si="7"/>
        <v>64</v>
      </c>
      <c r="P78" s="68">
        <f t="shared" si="6"/>
        <v>1.0450515177740402E-3</v>
      </c>
    </row>
    <row r="79" spans="2:27" x14ac:dyDescent="0.25">
      <c r="B79" s="65" t="s">
        <v>72</v>
      </c>
      <c r="C79" s="67">
        <v>16</v>
      </c>
      <c r="D79" s="60">
        <f t="shared" si="0"/>
        <v>2.3402076934327921E-3</v>
      </c>
      <c r="E79" s="67">
        <v>14</v>
      </c>
      <c r="F79" s="68">
        <f t="shared" si="1"/>
        <v>1.347319795977288E-3</v>
      </c>
      <c r="G79" s="67">
        <v>12</v>
      </c>
      <c r="H79" s="68">
        <f t="shared" si="2"/>
        <v>8.4263745523488519E-4</v>
      </c>
      <c r="I79" s="67">
        <v>7</v>
      </c>
      <c r="J79" s="68">
        <f t="shared" si="3"/>
        <v>1.5473032714412025E-3</v>
      </c>
      <c r="K79" s="67">
        <v>3</v>
      </c>
      <c r="L79" s="68">
        <f t="shared" si="4"/>
        <v>3.2313657906074967E-4</v>
      </c>
      <c r="M79" s="69">
        <v>8</v>
      </c>
      <c r="N79" s="60">
        <f t="shared" si="5"/>
        <v>5.0112753695815586E-4</v>
      </c>
      <c r="O79" s="67">
        <f t="shared" si="7"/>
        <v>60</v>
      </c>
      <c r="P79" s="68">
        <f t="shared" si="6"/>
        <v>9.7973579791316265E-4</v>
      </c>
    </row>
    <row r="80" spans="2:27" x14ac:dyDescent="0.25">
      <c r="B80" s="65" t="s">
        <v>184</v>
      </c>
      <c r="C80" s="67">
        <v>4</v>
      </c>
      <c r="D80" s="60">
        <f t="shared" si="0"/>
        <v>5.8505192335819801E-4</v>
      </c>
      <c r="E80" s="67">
        <v>10</v>
      </c>
      <c r="F80" s="68">
        <f t="shared" si="1"/>
        <v>9.6237128284092002E-4</v>
      </c>
      <c r="G80" s="67">
        <v>9</v>
      </c>
      <c r="H80" s="68">
        <f t="shared" si="2"/>
        <v>6.3197809142616389E-4</v>
      </c>
      <c r="I80" s="67">
        <v>3</v>
      </c>
      <c r="J80" s="68">
        <f t="shared" si="3"/>
        <v>6.6312997347480103E-4</v>
      </c>
      <c r="K80" s="67">
        <v>27</v>
      </c>
      <c r="L80" s="68">
        <f t="shared" si="4"/>
        <v>2.9082292115467472E-3</v>
      </c>
      <c r="M80" s="69">
        <v>6</v>
      </c>
      <c r="N80" s="60">
        <f t="shared" si="5"/>
        <v>3.7584565271861687E-4</v>
      </c>
      <c r="O80" s="67">
        <f t="shared" si="7"/>
        <v>59</v>
      </c>
      <c r="P80" s="68">
        <f t="shared" si="6"/>
        <v>9.6340686794794332E-4</v>
      </c>
    </row>
    <row r="81" spans="2:16" x14ac:dyDescent="0.25">
      <c r="B81" s="65" t="s">
        <v>185</v>
      </c>
      <c r="C81" s="67">
        <v>0</v>
      </c>
      <c r="D81" s="60">
        <f t="shared" si="0"/>
        <v>0</v>
      </c>
      <c r="E81" s="67">
        <v>0</v>
      </c>
      <c r="F81" s="68">
        <f t="shared" si="1"/>
        <v>0</v>
      </c>
      <c r="G81" s="67">
        <v>21</v>
      </c>
      <c r="H81" s="68">
        <f t="shared" si="2"/>
        <v>1.474615546661049E-3</v>
      </c>
      <c r="I81" s="67">
        <v>0</v>
      </c>
      <c r="J81" s="68">
        <f t="shared" si="3"/>
        <v>0</v>
      </c>
      <c r="K81" s="67">
        <v>16</v>
      </c>
      <c r="L81" s="68">
        <f t="shared" si="4"/>
        <v>1.7233950883239983E-3</v>
      </c>
      <c r="M81" s="69">
        <v>17</v>
      </c>
      <c r="N81" s="60">
        <f t="shared" si="5"/>
        <v>1.0648960160360812E-3</v>
      </c>
      <c r="O81" s="67">
        <f t="shared" si="7"/>
        <v>54</v>
      </c>
      <c r="P81" s="68">
        <f t="shared" si="6"/>
        <v>8.8176221812184645E-4</v>
      </c>
    </row>
    <row r="82" spans="2:16" x14ac:dyDescent="0.25">
      <c r="B82" s="65" t="s">
        <v>186</v>
      </c>
      <c r="C82" s="67">
        <v>14</v>
      </c>
      <c r="D82" s="60">
        <f t="shared" si="0"/>
        <v>2.0476817317536932E-3</v>
      </c>
      <c r="E82" s="67">
        <v>19</v>
      </c>
      <c r="F82" s="68">
        <f t="shared" si="1"/>
        <v>1.828505437397748E-3</v>
      </c>
      <c r="G82" s="67">
        <v>11</v>
      </c>
      <c r="H82" s="68">
        <f t="shared" si="2"/>
        <v>7.724176672986448E-4</v>
      </c>
      <c r="I82" s="67">
        <v>0</v>
      </c>
      <c r="J82" s="68">
        <f t="shared" si="3"/>
        <v>0</v>
      </c>
      <c r="K82" s="67">
        <v>3</v>
      </c>
      <c r="L82" s="68">
        <f t="shared" si="4"/>
        <v>3.2313657906074967E-4</v>
      </c>
      <c r="M82" s="69">
        <v>5</v>
      </c>
      <c r="N82" s="60">
        <f t="shared" si="5"/>
        <v>3.1320471059884743E-4</v>
      </c>
      <c r="O82" s="67">
        <f t="shared" si="7"/>
        <v>52</v>
      </c>
      <c r="P82" s="68">
        <f t="shared" si="6"/>
        <v>8.4910435819140768E-4</v>
      </c>
    </row>
    <row r="83" spans="2:16" x14ac:dyDescent="0.25">
      <c r="B83" s="65" t="s">
        <v>187</v>
      </c>
      <c r="C83" s="67">
        <v>0</v>
      </c>
      <c r="D83" s="60">
        <f t="shared" ref="D83:D146" si="8">+C83/$C$494</f>
        <v>0</v>
      </c>
      <c r="E83" s="67">
        <v>0</v>
      </c>
      <c r="F83" s="68">
        <f t="shared" ref="F83:F87" si="9">+E83/$E$494</f>
        <v>0</v>
      </c>
      <c r="G83" s="67">
        <v>3</v>
      </c>
      <c r="H83" s="68">
        <f t="shared" ref="H83:H87" si="10">+G83/$G$494</f>
        <v>2.106593638087213E-4</v>
      </c>
      <c r="I83" s="67">
        <v>0</v>
      </c>
      <c r="J83" s="68">
        <f t="shared" ref="J83:J87" si="11">I83/$I$494</f>
        <v>0</v>
      </c>
      <c r="K83" s="67">
        <v>10</v>
      </c>
      <c r="L83" s="68">
        <f t="shared" ref="L83:L146" si="12">+K83/$K$494</f>
        <v>1.0771219302024989E-3</v>
      </c>
      <c r="M83" s="69">
        <v>39</v>
      </c>
      <c r="N83" s="60">
        <f t="shared" ref="N83:N146" si="13">+M83/$M$494</f>
        <v>2.4429967426710096E-3</v>
      </c>
      <c r="O83" s="67">
        <f t="shared" si="7"/>
        <v>52</v>
      </c>
      <c r="P83" s="68">
        <f t="shared" ref="P83:P87" si="14">+O83/$O$494</f>
        <v>8.4910435819140768E-4</v>
      </c>
    </row>
    <row r="84" spans="2:16" x14ac:dyDescent="0.25">
      <c r="B84" s="65" t="s">
        <v>65</v>
      </c>
      <c r="C84" s="67">
        <v>1</v>
      </c>
      <c r="D84" s="60">
        <f t="shared" si="8"/>
        <v>1.462629808395495E-4</v>
      </c>
      <c r="E84" s="67">
        <v>0</v>
      </c>
      <c r="F84" s="68">
        <f t="shared" si="9"/>
        <v>0</v>
      </c>
      <c r="G84" s="67">
        <v>33</v>
      </c>
      <c r="H84" s="68">
        <f t="shared" si="10"/>
        <v>2.3172530018959344E-3</v>
      </c>
      <c r="I84" s="67">
        <v>11</v>
      </c>
      <c r="J84" s="68">
        <f t="shared" si="11"/>
        <v>2.4314765694076041E-3</v>
      </c>
      <c r="K84" s="67">
        <v>3</v>
      </c>
      <c r="L84" s="68">
        <f t="shared" si="12"/>
        <v>3.2313657906074967E-4</v>
      </c>
      <c r="M84" s="69">
        <v>3</v>
      </c>
      <c r="N84" s="60">
        <f t="shared" si="13"/>
        <v>1.8792282635930844E-4</v>
      </c>
      <c r="O84" s="67">
        <f t="shared" ref="O84:O147" si="15">+C84+E84+G84+I84+K84+M84</f>
        <v>51</v>
      </c>
      <c r="P84" s="68">
        <f t="shared" si="14"/>
        <v>8.3277542822618835E-4</v>
      </c>
    </row>
    <row r="85" spans="2:16" x14ac:dyDescent="0.25">
      <c r="B85" s="65" t="s">
        <v>188</v>
      </c>
      <c r="C85" s="67">
        <v>3</v>
      </c>
      <c r="D85" s="60">
        <f t="shared" si="8"/>
        <v>4.3878894251864854E-4</v>
      </c>
      <c r="E85" s="67">
        <v>1</v>
      </c>
      <c r="F85" s="68">
        <f t="shared" si="9"/>
        <v>9.6237128284092002E-5</v>
      </c>
      <c r="G85" s="67">
        <v>10</v>
      </c>
      <c r="H85" s="68">
        <f t="shared" si="10"/>
        <v>7.0219787936240429E-4</v>
      </c>
      <c r="I85" s="67">
        <v>3</v>
      </c>
      <c r="J85" s="68">
        <f t="shared" si="11"/>
        <v>6.6312997347480103E-4</v>
      </c>
      <c r="K85" s="67">
        <v>16</v>
      </c>
      <c r="L85" s="68">
        <f t="shared" si="12"/>
        <v>1.7233950883239983E-3</v>
      </c>
      <c r="M85" s="69">
        <v>18</v>
      </c>
      <c r="N85" s="60">
        <f t="shared" si="13"/>
        <v>1.1275369581558506E-3</v>
      </c>
      <c r="O85" s="67">
        <f t="shared" si="15"/>
        <v>51</v>
      </c>
      <c r="P85" s="68">
        <f t="shared" si="14"/>
        <v>8.3277542822618835E-4</v>
      </c>
    </row>
    <row r="86" spans="2:16" x14ac:dyDescent="0.25">
      <c r="B86" s="65" t="s">
        <v>120</v>
      </c>
      <c r="C86" s="67">
        <v>4</v>
      </c>
      <c r="D86" s="60">
        <f t="shared" si="8"/>
        <v>5.8505192335819801E-4</v>
      </c>
      <c r="E86" s="67">
        <v>6</v>
      </c>
      <c r="F86" s="68">
        <f t="shared" si="9"/>
        <v>5.7742276970455201E-4</v>
      </c>
      <c r="G86" s="67">
        <v>9</v>
      </c>
      <c r="H86" s="68">
        <f t="shared" si="10"/>
        <v>6.3197809142616389E-4</v>
      </c>
      <c r="I86" s="67">
        <v>1</v>
      </c>
      <c r="J86" s="68">
        <f t="shared" si="11"/>
        <v>2.2104332449160034E-4</v>
      </c>
      <c r="K86" s="67">
        <v>24</v>
      </c>
      <c r="L86" s="68">
        <f t="shared" si="12"/>
        <v>2.5850926324859974E-3</v>
      </c>
      <c r="M86" s="69">
        <v>6</v>
      </c>
      <c r="N86" s="60">
        <f t="shared" si="13"/>
        <v>3.7584565271861687E-4</v>
      </c>
      <c r="O86" s="67">
        <f t="shared" si="15"/>
        <v>50</v>
      </c>
      <c r="P86" s="68">
        <f t="shared" si="14"/>
        <v>8.1644649826096891E-4</v>
      </c>
    </row>
    <row r="87" spans="2:16" x14ac:dyDescent="0.25">
      <c r="B87" s="65" t="s">
        <v>38</v>
      </c>
      <c r="C87" s="67">
        <v>10</v>
      </c>
      <c r="D87" s="60">
        <f t="shared" si="8"/>
        <v>1.4626298083954951E-3</v>
      </c>
      <c r="E87" s="67">
        <v>13</v>
      </c>
      <c r="F87" s="68">
        <f t="shared" si="9"/>
        <v>1.251082667693196E-3</v>
      </c>
      <c r="G87" s="67">
        <v>12</v>
      </c>
      <c r="H87" s="68">
        <f t="shared" si="10"/>
        <v>8.4263745523488519E-4</v>
      </c>
      <c r="I87" s="67">
        <v>1</v>
      </c>
      <c r="J87" s="68">
        <f t="shared" si="11"/>
        <v>2.2104332449160034E-4</v>
      </c>
      <c r="K87" s="67">
        <v>2</v>
      </c>
      <c r="L87" s="68">
        <f t="shared" si="12"/>
        <v>2.1542438604049978E-4</v>
      </c>
      <c r="M87" s="69">
        <v>10</v>
      </c>
      <c r="N87" s="60">
        <f t="shared" si="13"/>
        <v>6.2640942119769486E-4</v>
      </c>
      <c r="O87" s="67">
        <f t="shared" si="15"/>
        <v>48</v>
      </c>
      <c r="P87" s="68">
        <f t="shared" si="14"/>
        <v>7.8378863833053025E-4</v>
      </c>
    </row>
    <row r="88" spans="2:16" x14ac:dyDescent="0.25">
      <c r="B88" s="65" t="s">
        <v>189</v>
      </c>
      <c r="C88" s="67">
        <v>0</v>
      </c>
      <c r="D88" s="60">
        <f t="shared" si="8"/>
        <v>0</v>
      </c>
      <c r="E88" s="67">
        <v>0</v>
      </c>
      <c r="F88" s="68">
        <v>0</v>
      </c>
      <c r="G88" s="67">
        <v>0</v>
      </c>
      <c r="H88" s="68">
        <v>0</v>
      </c>
      <c r="I88" s="67">
        <v>0</v>
      </c>
      <c r="J88" s="68">
        <v>0</v>
      </c>
      <c r="K88" s="67">
        <v>11</v>
      </c>
      <c r="L88" s="68">
        <f t="shared" si="12"/>
        <v>1.1848341232227489E-3</v>
      </c>
      <c r="M88" s="69">
        <v>31</v>
      </c>
      <c r="N88" s="60">
        <f t="shared" si="13"/>
        <v>1.941869205712854E-3</v>
      </c>
      <c r="O88" s="67">
        <f t="shared" si="15"/>
        <v>42</v>
      </c>
      <c r="P88" s="68">
        <v>0</v>
      </c>
    </row>
    <row r="89" spans="2:16" x14ac:dyDescent="0.25">
      <c r="B89" s="65" t="s">
        <v>97</v>
      </c>
      <c r="C89" s="67">
        <v>1</v>
      </c>
      <c r="D89" s="60">
        <f t="shared" si="8"/>
        <v>1.462629808395495E-4</v>
      </c>
      <c r="E89" s="67">
        <v>5</v>
      </c>
      <c r="F89" s="68">
        <f t="shared" ref="F89:F106" si="16">+E89/$E$494</f>
        <v>4.8118564142046001E-4</v>
      </c>
      <c r="G89" s="67">
        <v>9</v>
      </c>
      <c r="H89" s="68">
        <f t="shared" ref="H89:H106" si="17">+G89/$G$494</f>
        <v>6.3197809142616389E-4</v>
      </c>
      <c r="I89" s="67">
        <v>3</v>
      </c>
      <c r="J89" s="68">
        <f t="shared" ref="J89:J106" si="18">I89/$I$494</f>
        <v>6.6312997347480103E-4</v>
      </c>
      <c r="K89" s="67">
        <v>4</v>
      </c>
      <c r="L89" s="68">
        <f t="shared" si="12"/>
        <v>4.3084877208099956E-4</v>
      </c>
      <c r="M89" s="69">
        <v>20</v>
      </c>
      <c r="N89" s="60">
        <f t="shared" si="13"/>
        <v>1.2528188423953897E-3</v>
      </c>
      <c r="O89" s="67">
        <f t="shared" si="15"/>
        <v>42</v>
      </c>
      <c r="P89" s="68">
        <f t="shared" ref="P89:P106" si="19">+O89/$O$494</f>
        <v>6.8581505853921394E-4</v>
      </c>
    </row>
    <row r="90" spans="2:16" x14ac:dyDescent="0.25">
      <c r="B90" s="65" t="s">
        <v>190</v>
      </c>
      <c r="C90" s="67">
        <v>1</v>
      </c>
      <c r="D90" s="60">
        <f t="shared" si="8"/>
        <v>1.462629808395495E-4</v>
      </c>
      <c r="E90" s="67">
        <v>2</v>
      </c>
      <c r="F90" s="68">
        <f t="shared" si="16"/>
        <v>1.92474256568184E-4</v>
      </c>
      <c r="G90" s="67">
        <v>0</v>
      </c>
      <c r="H90" s="68">
        <f t="shared" si="17"/>
        <v>0</v>
      </c>
      <c r="I90" s="67">
        <v>0</v>
      </c>
      <c r="J90" s="68">
        <f t="shared" si="18"/>
        <v>0</v>
      </c>
      <c r="K90" s="67">
        <v>0</v>
      </c>
      <c r="L90" s="68">
        <f t="shared" si="12"/>
        <v>0</v>
      </c>
      <c r="M90" s="69">
        <v>39</v>
      </c>
      <c r="N90" s="60">
        <f t="shared" si="13"/>
        <v>2.4429967426710096E-3</v>
      </c>
      <c r="O90" s="67">
        <f t="shared" si="15"/>
        <v>42</v>
      </c>
      <c r="P90" s="68">
        <f t="shared" si="19"/>
        <v>6.8581505853921394E-4</v>
      </c>
    </row>
    <row r="91" spans="2:16" x14ac:dyDescent="0.25">
      <c r="B91" s="65" t="s">
        <v>122</v>
      </c>
      <c r="C91" s="67">
        <v>0</v>
      </c>
      <c r="D91" s="60">
        <f t="shared" si="8"/>
        <v>0</v>
      </c>
      <c r="E91" s="67">
        <v>0</v>
      </c>
      <c r="F91" s="68">
        <f t="shared" si="16"/>
        <v>0</v>
      </c>
      <c r="G91" s="67">
        <v>4</v>
      </c>
      <c r="H91" s="68">
        <f t="shared" si="17"/>
        <v>2.8087915174496175E-4</v>
      </c>
      <c r="I91" s="67">
        <v>1</v>
      </c>
      <c r="J91" s="68">
        <f t="shared" si="18"/>
        <v>2.2104332449160034E-4</v>
      </c>
      <c r="K91" s="67">
        <v>20</v>
      </c>
      <c r="L91" s="68">
        <f t="shared" si="12"/>
        <v>2.1542438604049978E-3</v>
      </c>
      <c r="M91" s="69">
        <v>16</v>
      </c>
      <c r="N91" s="60">
        <f t="shared" si="13"/>
        <v>1.0022550739163117E-3</v>
      </c>
      <c r="O91" s="67">
        <f t="shared" si="15"/>
        <v>41</v>
      </c>
      <c r="P91" s="68">
        <f t="shared" si="19"/>
        <v>6.694861285739945E-4</v>
      </c>
    </row>
    <row r="92" spans="2:16" x14ac:dyDescent="0.25">
      <c r="B92" s="65" t="s">
        <v>110</v>
      </c>
      <c r="C92" s="67">
        <v>1</v>
      </c>
      <c r="D92" s="60">
        <f t="shared" si="8"/>
        <v>1.462629808395495E-4</v>
      </c>
      <c r="E92" s="67">
        <v>1</v>
      </c>
      <c r="F92" s="68">
        <f t="shared" si="16"/>
        <v>9.6237128284092002E-5</v>
      </c>
      <c r="G92" s="67">
        <v>15</v>
      </c>
      <c r="H92" s="68">
        <f t="shared" si="17"/>
        <v>1.0532968190436064E-3</v>
      </c>
      <c r="I92" s="67">
        <v>3</v>
      </c>
      <c r="J92" s="68">
        <f t="shared" si="18"/>
        <v>6.6312997347480103E-4</v>
      </c>
      <c r="K92" s="67">
        <v>3</v>
      </c>
      <c r="L92" s="68">
        <f t="shared" si="12"/>
        <v>3.2313657906074967E-4</v>
      </c>
      <c r="M92" s="69">
        <v>15</v>
      </c>
      <c r="N92" s="60">
        <f t="shared" si="13"/>
        <v>9.3961413179654218E-4</v>
      </c>
      <c r="O92" s="67">
        <f t="shared" si="15"/>
        <v>38</v>
      </c>
      <c r="P92" s="68">
        <f t="shared" si="19"/>
        <v>6.204993386783364E-4</v>
      </c>
    </row>
    <row r="93" spans="2:16" x14ac:dyDescent="0.25">
      <c r="B93" s="65" t="s">
        <v>113</v>
      </c>
      <c r="C93" s="67">
        <v>1</v>
      </c>
      <c r="D93" s="60">
        <f t="shared" si="8"/>
        <v>1.462629808395495E-4</v>
      </c>
      <c r="E93" s="67">
        <v>3</v>
      </c>
      <c r="F93" s="68">
        <f t="shared" si="16"/>
        <v>2.88711384852276E-4</v>
      </c>
      <c r="G93" s="67">
        <v>5</v>
      </c>
      <c r="H93" s="68">
        <f t="shared" si="17"/>
        <v>3.5109893968120215E-4</v>
      </c>
      <c r="I93" s="67">
        <v>1</v>
      </c>
      <c r="J93" s="68">
        <f t="shared" si="18"/>
        <v>2.2104332449160034E-4</v>
      </c>
      <c r="K93" s="67">
        <v>3</v>
      </c>
      <c r="L93" s="68">
        <f t="shared" si="12"/>
        <v>3.2313657906074967E-4</v>
      </c>
      <c r="M93" s="69">
        <v>22</v>
      </c>
      <c r="N93" s="60">
        <f t="shared" si="13"/>
        <v>1.3781007266349286E-3</v>
      </c>
      <c r="O93" s="67">
        <f t="shared" si="15"/>
        <v>35</v>
      </c>
      <c r="P93" s="68">
        <f t="shared" si="19"/>
        <v>5.715125487826783E-4</v>
      </c>
    </row>
    <row r="94" spans="2:16" x14ac:dyDescent="0.25">
      <c r="B94" s="65" t="s">
        <v>118</v>
      </c>
      <c r="C94" s="67">
        <v>9</v>
      </c>
      <c r="D94" s="60">
        <f t="shared" si="8"/>
        <v>1.3163668275559457E-3</v>
      </c>
      <c r="E94" s="67">
        <v>8</v>
      </c>
      <c r="F94" s="68">
        <f t="shared" si="16"/>
        <v>7.6989702627273601E-4</v>
      </c>
      <c r="G94" s="67">
        <v>3</v>
      </c>
      <c r="H94" s="68">
        <f t="shared" si="17"/>
        <v>2.106593638087213E-4</v>
      </c>
      <c r="I94" s="67">
        <v>2</v>
      </c>
      <c r="J94" s="68">
        <f t="shared" si="18"/>
        <v>4.4208664898320068E-4</v>
      </c>
      <c r="K94" s="67">
        <v>2</v>
      </c>
      <c r="L94" s="68">
        <f t="shared" si="12"/>
        <v>2.1542438604049978E-4</v>
      </c>
      <c r="M94" s="69">
        <v>10</v>
      </c>
      <c r="N94" s="60">
        <f t="shared" si="13"/>
        <v>6.2640942119769486E-4</v>
      </c>
      <c r="O94" s="67">
        <f t="shared" si="15"/>
        <v>34</v>
      </c>
      <c r="P94" s="68">
        <f t="shared" si="19"/>
        <v>5.5518361881745886E-4</v>
      </c>
    </row>
    <row r="95" spans="2:16" x14ac:dyDescent="0.25">
      <c r="B95" s="65" t="s">
        <v>127</v>
      </c>
      <c r="C95" s="67">
        <v>1</v>
      </c>
      <c r="D95" s="60">
        <f t="shared" si="8"/>
        <v>1.462629808395495E-4</v>
      </c>
      <c r="E95" s="67">
        <v>3</v>
      </c>
      <c r="F95" s="68">
        <f t="shared" si="16"/>
        <v>2.88711384852276E-4</v>
      </c>
      <c r="G95" s="67">
        <v>2</v>
      </c>
      <c r="H95" s="68">
        <f t="shared" si="17"/>
        <v>1.4043957587248087E-4</v>
      </c>
      <c r="I95" s="67">
        <v>0</v>
      </c>
      <c r="J95" s="68">
        <f t="shared" si="18"/>
        <v>0</v>
      </c>
      <c r="K95" s="67">
        <v>4</v>
      </c>
      <c r="L95" s="68">
        <f t="shared" si="12"/>
        <v>4.3084877208099956E-4</v>
      </c>
      <c r="M95" s="69">
        <v>24</v>
      </c>
      <c r="N95" s="60">
        <f t="shared" si="13"/>
        <v>1.5033826108744675E-3</v>
      </c>
      <c r="O95" s="67">
        <f t="shared" si="15"/>
        <v>34</v>
      </c>
      <c r="P95" s="68">
        <f t="shared" si="19"/>
        <v>5.5518361881745886E-4</v>
      </c>
    </row>
    <row r="96" spans="2:16" x14ac:dyDescent="0.25">
      <c r="B96" s="65" t="s">
        <v>98</v>
      </c>
      <c r="C96" s="67">
        <v>0</v>
      </c>
      <c r="D96" s="60">
        <f t="shared" si="8"/>
        <v>0</v>
      </c>
      <c r="E96" s="67">
        <v>0</v>
      </c>
      <c r="F96" s="68">
        <f t="shared" si="16"/>
        <v>0</v>
      </c>
      <c r="G96" s="67">
        <v>3</v>
      </c>
      <c r="H96" s="68">
        <f t="shared" si="17"/>
        <v>2.106593638087213E-4</v>
      </c>
      <c r="I96" s="67">
        <v>4</v>
      </c>
      <c r="J96" s="68">
        <f t="shared" si="18"/>
        <v>8.8417329796640137E-4</v>
      </c>
      <c r="K96" s="67">
        <v>13</v>
      </c>
      <c r="L96" s="68">
        <f t="shared" si="12"/>
        <v>1.4002585092632487E-3</v>
      </c>
      <c r="M96" s="69">
        <v>13</v>
      </c>
      <c r="N96" s="60">
        <f t="shared" si="13"/>
        <v>8.1433224755700329E-4</v>
      </c>
      <c r="O96" s="67">
        <f t="shared" si="15"/>
        <v>33</v>
      </c>
      <c r="P96" s="68">
        <f t="shared" si="19"/>
        <v>5.3885468885223953E-4</v>
      </c>
    </row>
    <row r="97" spans="2:16" x14ac:dyDescent="0.25">
      <c r="B97" s="65" t="s">
        <v>79</v>
      </c>
      <c r="C97" s="67">
        <v>0</v>
      </c>
      <c r="D97" s="60">
        <f t="shared" si="8"/>
        <v>0</v>
      </c>
      <c r="E97" s="67">
        <v>5</v>
      </c>
      <c r="F97" s="68">
        <f t="shared" si="16"/>
        <v>4.8118564142046001E-4</v>
      </c>
      <c r="G97" s="67">
        <v>11</v>
      </c>
      <c r="H97" s="68">
        <f t="shared" si="17"/>
        <v>7.724176672986448E-4</v>
      </c>
      <c r="I97" s="67">
        <v>0</v>
      </c>
      <c r="J97" s="68">
        <f t="shared" si="18"/>
        <v>0</v>
      </c>
      <c r="K97" s="67">
        <v>16</v>
      </c>
      <c r="L97" s="68">
        <f t="shared" si="12"/>
        <v>1.7233950883239983E-3</v>
      </c>
      <c r="M97" s="69">
        <v>0</v>
      </c>
      <c r="N97" s="60">
        <f t="shared" si="13"/>
        <v>0</v>
      </c>
      <c r="O97" s="67">
        <f t="shared" si="15"/>
        <v>32</v>
      </c>
      <c r="P97" s="68">
        <f t="shared" si="19"/>
        <v>5.2252575888702009E-4</v>
      </c>
    </row>
    <row r="98" spans="2:16" x14ac:dyDescent="0.25">
      <c r="B98" s="65" t="s">
        <v>90</v>
      </c>
      <c r="C98" s="67">
        <v>5</v>
      </c>
      <c r="D98" s="60">
        <f t="shared" si="8"/>
        <v>7.3131490419774754E-4</v>
      </c>
      <c r="E98" s="67">
        <v>3</v>
      </c>
      <c r="F98" s="68">
        <f t="shared" si="16"/>
        <v>2.88711384852276E-4</v>
      </c>
      <c r="G98" s="67">
        <v>13</v>
      </c>
      <c r="H98" s="68">
        <f t="shared" si="17"/>
        <v>9.1285724317112559E-4</v>
      </c>
      <c r="I98" s="67">
        <v>0</v>
      </c>
      <c r="J98" s="68">
        <f t="shared" si="18"/>
        <v>0</v>
      </c>
      <c r="K98" s="67">
        <v>5</v>
      </c>
      <c r="L98" s="68">
        <f t="shared" si="12"/>
        <v>5.3856096510124945E-4</v>
      </c>
      <c r="M98" s="69">
        <v>5</v>
      </c>
      <c r="N98" s="60">
        <f t="shared" si="13"/>
        <v>3.1320471059884743E-4</v>
      </c>
      <c r="O98" s="67">
        <f t="shared" si="15"/>
        <v>31</v>
      </c>
      <c r="P98" s="68">
        <f t="shared" si="19"/>
        <v>5.0619682892180076E-4</v>
      </c>
    </row>
    <row r="99" spans="2:16" x14ac:dyDescent="0.25">
      <c r="B99" s="65" t="s">
        <v>191</v>
      </c>
      <c r="C99" s="67">
        <v>5</v>
      </c>
      <c r="D99" s="60">
        <f t="shared" si="8"/>
        <v>7.3131490419774754E-4</v>
      </c>
      <c r="E99" s="67">
        <v>7</v>
      </c>
      <c r="F99" s="68">
        <f t="shared" si="16"/>
        <v>6.7365989798864401E-4</v>
      </c>
      <c r="G99" s="67">
        <v>6</v>
      </c>
      <c r="H99" s="68">
        <f t="shared" si="17"/>
        <v>4.213187276174426E-4</v>
      </c>
      <c r="I99" s="67">
        <v>0</v>
      </c>
      <c r="J99" s="68">
        <f t="shared" si="18"/>
        <v>0</v>
      </c>
      <c r="K99" s="67">
        <v>6</v>
      </c>
      <c r="L99" s="68">
        <f t="shared" si="12"/>
        <v>6.4627315812149934E-4</v>
      </c>
      <c r="M99" s="69">
        <v>5</v>
      </c>
      <c r="N99" s="60">
        <f t="shared" si="13"/>
        <v>3.1320471059884743E-4</v>
      </c>
      <c r="O99" s="67">
        <f t="shared" si="15"/>
        <v>29</v>
      </c>
      <c r="P99" s="68">
        <f t="shared" si="19"/>
        <v>4.7353896899136199E-4</v>
      </c>
    </row>
    <row r="100" spans="2:16" x14ac:dyDescent="0.25">
      <c r="B100" s="65" t="s">
        <v>192</v>
      </c>
      <c r="C100" s="67">
        <v>0</v>
      </c>
      <c r="D100" s="60">
        <f t="shared" si="8"/>
        <v>0</v>
      </c>
      <c r="E100" s="67">
        <v>3</v>
      </c>
      <c r="F100" s="68">
        <f t="shared" si="16"/>
        <v>2.88711384852276E-4</v>
      </c>
      <c r="G100" s="67">
        <v>2</v>
      </c>
      <c r="H100" s="68">
        <f t="shared" si="17"/>
        <v>1.4043957587248087E-4</v>
      </c>
      <c r="I100" s="67">
        <v>1</v>
      </c>
      <c r="J100" s="68">
        <f t="shared" si="18"/>
        <v>2.2104332449160034E-4</v>
      </c>
      <c r="K100" s="67">
        <v>21</v>
      </c>
      <c r="L100" s="68">
        <f t="shared" si="12"/>
        <v>2.2619560534252476E-3</v>
      </c>
      <c r="M100" s="69">
        <v>1</v>
      </c>
      <c r="N100" s="60">
        <f t="shared" si="13"/>
        <v>6.2640942119769483E-5</v>
      </c>
      <c r="O100" s="67">
        <f t="shared" si="15"/>
        <v>28</v>
      </c>
      <c r="P100" s="68">
        <f t="shared" si="19"/>
        <v>4.5721003902614261E-4</v>
      </c>
    </row>
    <row r="101" spans="2:16" x14ac:dyDescent="0.25">
      <c r="B101" s="65" t="s">
        <v>193</v>
      </c>
      <c r="C101" s="67">
        <v>4</v>
      </c>
      <c r="D101" s="60">
        <f t="shared" si="8"/>
        <v>5.8505192335819801E-4</v>
      </c>
      <c r="E101" s="67">
        <v>4</v>
      </c>
      <c r="F101" s="68">
        <f t="shared" si="16"/>
        <v>3.8494851313636801E-4</v>
      </c>
      <c r="G101" s="67">
        <v>6</v>
      </c>
      <c r="H101" s="68">
        <f t="shared" si="17"/>
        <v>4.213187276174426E-4</v>
      </c>
      <c r="I101" s="67">
        <v>3</v>
      </c>
      <c r="J101" s="68">
        <f t="shared" si="18"/>
        <v>6.6312997347480103E-4</v>
      </c>
      <c r="K101" s="67">
        <v>3</v>
      </c>
      <c r="L101" s="68">
        <f t="shared" si="12"/>
        <v>3.2313657906074967E-4</v>
      </c>
      <c r="M101" s="69">
        <v>7</v>
      </c>
      <c r="N101" s="60">
        <f t="shared" si="13"/>
        <v>4.3848659483838637E-4</v>
      </c>
      <c r="O101" s="67">
        <f t="shared" si="15"/>
        <v>27</v>
      </c>
      <c r="P101" s="68">
        <f t="shared" si="19"/>
        <v>4.4088110906092322E-4</v>
      </c>
    </row>
    <row r="102" spans="2:16" x14ac:dyDescent="0.25">
      <c r="B102" s="65" t="s">
        <v>194</v>
      </c>
      <c r="C102" s="67">
        <v>3</v>
      </c>
      <c r="D102" s="60">
        <f t="shared" si="8"/>
        <v>4.3878894251864854E-4</v>
      </c>
      <c r="E102" s="67">
        <v>1</v>
      </c>
      <c r="F102" s="68">
        <f t="shared" si="16"/>
        <v>9.6237128284092002E-5</v>
      </c>
      <c r="G102" s="67">
        <v>18</v>
      </c>
      <c r="H102" s="68">
        <f t="shared" si="17"/>
        <v>1.2639561828523278E-3</v>
      </c>
      <c r="I102" s="67">
        <v>0</v>
      </c>
      <c r="J102" s="68">
        <f t="shared" si="18"/>
        <v>0</v>
      </c>
      <c r="K102" s="67">
        <v>0</v>
      </c>
      <c r="L102" s="68">
        <f t="shared" si="12"/>
        <v>0</v>
      </c>
      <c r="M102" s="69">
        <v>4</v>
      </c>
      <c r="N102" s="60">
        <f t="shared" si="13"/>
        <v>2.5056376847907793E-4</v>
      </c>
      <c r="O102" s="67">
        <f t="shared" si="15"/>
        <v>26</v>
      </c>
      <c r="P102" s="68">
        <f t="shared" si="19"/>
        <v>4.2455217909570384E-4</v>
      </c>
    </row>
    <row r="103" spans="2:16" x14ac:dyDescent="0.25">
      <c r="B103" s="65" t="s">
        <v>195</v>
      </c>
      <c r="C103" s="67">
        <v>1</v>
      </c>
      <c r="D103" s="60">
        <f t="shared" si="8"/>
        <v>1.462629808395495E-4</v>
      </c>
      <c r="E103" s="67">
        <v>1</v>
      </c>
      <c r="F103" s="68">
        <f t="shared" si="16"/>
        <v>9.6237128284092002E-5</v>
      </c>
      <c r="G103" s="67">
        <v>1</v>
      </c>
      <c r="H103" s="68">
        <f t="shared" si="17"/>
        <v>7.0219787936240437E-5</v>
      </c>
      <c r="I103" s="67">
        <v>3</v>
      </c>
      <c r="J103" s="68">
        <f t="shared" si="18"/>
        <v>6.6312997347480103E-4</v>
      </c>
      <c r="K103" s="67">
        <v>10</v>
      </c>
      <c r="L103" s="68">
        <f t="shared" si="12"/>
        <v>1.0771219302024989E-3</v>
      </c>
      <c r="M103" s="69">
        <v>9</v>
      </c>
      <c r="N103" s="60">
        <f t="shared" si="13"/>
        <v>5.6376847907792531E-4</v>
      </c>
      <c r="O103" s="67">
        <f t="shared" si="15"/>
        <v>25</v>
      </c>
      <c r="P103" s="68">
        <f t="shared" si="19"/>
        <v>4.0822324913048446E-4</v>
      </c>
    </row>
    <row r="104" spans="2:16" x14ac:dyDescent="0.25">
      <c r="B104" s="65" t="s">
        <v>196</v>
      </c>
      <c r="C104" s="67">
        <v>0</v>
      </c>
      <c r="D104" s="60">
        <f t="shared" si="8"/>
        <v>0</v>
      </c>
      <c r="E104" s="67">
        <v>0</v>
      </c>
      <c r="F104" s="68">
        <f t="shared" si="16"/>
        <v>0</v>
      </c>
      <c r="G104" s="67">
        <v>3</v>
      </c>
      <c r="H104" s="68">
        <f t="shared" si="17"/>
        <v>2.106593638087213E-4</v>
      </c>
      <c r="I104" s="67">
        <v>0</v>
      </c>
      <c r="J104" s="68">
        <f t="shared" si="18"/>
        <v>0</v>
      </c>
      <c r="K104" s="67">
        <v>7</v>
      </c>
      <c r="L104" s="68">
        <f t="shared" si="12"/>
        <v>7.5398535114174923E-4</v>
      </c>
      <c r="M104" s="69">
        <v>14</v>
      </c>
      <c r="N104" s="60">
        <f t="shared" si="13"/>
        <v>8.7697318967677274E-4</v>
      </c>
      <c r="O104" s="67">
        <f t="shared" si="15"/>
        <v>24</v>
      </c>
      <c r="P104" s="68">
        <f t="shared" si="19"/>
        <v>3.9189431916526513E-4</v>
      </c>
    </row>
    <row r="105" spans="2:16" x14ac:dyDescent="0.25">
      <c r="B105" s="65" t="s">
        <v>197</v>
      </c>
      <c r="C105" s="67">
        <v>3</v>
      </c>
      <c r="D105" s="60">
        <f t="shared" si="8"/>
        <v>4.3878894251864854E-4</v>
      </c>
      <c r="E105" s="67">
        <v>4</v>
      </c>
      <c r="F105" s="68">
        <f t="shared" si="16"/>
        <v>3.8494851313636801E-4</v>
      </c>
      <c r="G105" s="67">
        <v>9</v>
      </c>
      <c r="H105" s="68">
        <f t="shared" si="17"/>
        <v>6.3197809142616389E-4</v>
      </c>
      <c r="I105" s="67">
        <v>0</v>
      </c>
      <c r="J105" s="68">
        <f t="shared" si="18"/>
        <v>0</v>
      </c>
      <c r="K105" s="67">
        <v>2</v>
      </c>
      <c r="L105" s="68">
        <f t="shared" si="12"/>
        <v>2.1542438604049978E-4</v>
      </c>
      <c r="M105" s="69">
        <v>6</v>
      </c>
      <c r="N105" s="60">
        <f t="shared" si="13"/>
        <v>3.7584565271861687E-4</v>
      </c>
      <c r="O105" s="67">
        <f t="shared" si="15"/>
        <v>24</v>
      </c>
      <c r="P105" s="68">
        <f t="shared" si="19"/>
        <v>3.9189431916526513E-4</v>
      </c>
    </row>
    <row r="106" spans="2:16" x14ac:dyDescent="0.25">
      <c r="B106" s="65" t="s">
        <v>89</v>
      </c>
      <c r="C106" s="67">
        <v>1</v>
      </c>
      <c r="D106" s="60">
        <f t="shared" si="8"/>
        <v>1.462629808395495E-4</v>
      </c>
      <c r="E106" s="67">
        <v>4</v>
      </c>
      <c r="F106" s="68">
        <f t="shared" si="16"/>
        <v>3.8494851313636801E-4</v>
      </c>
      <c r="G106" s="67">
        <v>8</v>
      </c>
      <c r="H106" s="68">
        <f t="shared" si="17"/>
        <v>5.617583034899235E-4</v>
      </c>
      <c r="I106" s="67">
        <v>2</v>
      </c>
      <c r="J106" s="68">
        <f t="shared" si="18"/>
        <v>4.4208664898320068E-4</v>
      </c>
      <c r="K106" s="67">
        <v>2</v>
      </c>
      <c r="L106" s="68">
        <f t="shared" si="12"/>
        <v>2.1542438604049978E-4</v>
      </c>
      <c r="M106" s="69">
        <v>6</v>
      </c>
      <c r="N106" s="60">
        <f t="shared" si="13"/>
        <v>3.7584565271861687E-4</v>
      </c>
      <c r="O106" s="67">
        <f t="shared" si="15"/>
        <v>23</v>
      </c>
      <c r="P106" s="68">
        <f t="shared" si="19"/>
        <v>3.7556538920004574E-4</v>
      </c>
    </row>
    <row r="107" spans="2:16" x14ac:dyDescent="0.25">
      <c r="B107" s="65" t="s">
        <v>117</v>
      </c>
      <c r="C107" s="67">
        <v>0</v>
      </c>
      <c r="D107" s="60">
        <f t="shared" si="8"/>
        <v>0</v>
      </c>
      <c r="E107" s="67">
        <v>0</v>
      </c>
      <c r="F107" s="68">
        <v>0</v>
      </c>
      <c r="G107" s="67">
        <v>0</v>
      </c>
      <c r="H107" s="68">
        <v>0</v>
      </c>
      <c r="I107" s="67">
        <v>0</v>
      </c>
      <c r="J107" s="68">
        <v>0</v>
      </c>
      <c r="K107" s="67">
        <v>1</v>
      </c>
      <c r="L107" s="68">
        <f t="shared" si="12"/>
        <v>1.0771219302024989E-4</v>
      </c>
      <c r="M107" s="69">
        <v>21</v>
      </c>
      <c r="N107" s="60">
        <f t="shared" si="13"/>
        <v>1.3154597845151592E-3</v>
      </c>
      <c r="O107" s="67">
        <f t="shared" si="15"/>
        <v>22</v>
      </c>
      <c r="P107" s="68">
        <v>0</v>
      </c>
    </row>
    <row r="108" spans="2:16" x14ac:dyDescent="0.25">
      <c r="B108" s="65" t="s">
        <v>135</v>
      </c>
      <c r="C108" s="67">
        <v>3</v>
      </c>
      <c r="D108" s="60">
        <f t="shared" si="8"/>
        <v>4.3878894251864854E-4</v>
      </c>
      <c r="E108" s="67">
        <v>4</v>
      </c>
      <c r="F108" s="68">
        <f t="shared" ref="F108:F119" si="20">+E108/$E$494</f>
        <v>3.8494851313636801E-4</v>
      </c>
      <c r="G108" s="67">
        <v>2</v>
      </c>
      <c r="H108" s="68">
        <f t="shared" ref="H108:H119" si="21">+G108/$G$494</f>
        <v>1.4043957587248087E-4</v>
      </c>
      <c r="I108" s="67">
        <v>8</v>
      </c>
      <c r="J108" s="68">
        <f t="shared" ref="J108:J119" si="22">I108/$I$494</f>
        <v>1.7683465959328027E-3</v>
      </c>
      <c r="K108" s="67">
        <v>2</v>
      </c>
      <c r="L108" s="68">
        <f t="shared" si="12"/>
        <v>2.1542438604049978E-4</v>
      </c>
      <c r="M108" s="69">
        <v>1</v>
      </c>
      <c r="N108" s="60">
        <f t="shared" si="13"/>
        <v>6.2640942119769483E-5</v>
      </c>
      <c r="O108" s="67">
        <f t="shared" si="15"/>
        <v>20</v>
      </c>
      <c r="P108" s="68">
        <f t="shared" ref="P108:P119" si="23">+O108/$O$494</f>
        <v>3.2657859930438759E-4</v>
      </c>
    </row>
    <row r="109" spans="2:16" x14ac:dyDescent="0.25">
      <c r="B109" s="65" t="s">
        <v>93</v>
      </c>
      <c r="C109" s="67">
        <v>1</v>
      </c>
      <c r="D109" s="60">
        <f t="shared" si="8"/>
        <v>1.462629808395495E-4</v>
      </c>
      <c r="E109" s="67">
        <v>5</v>
      </c>
      <c r="F109" s="68">
        <f t="shared" si="20"/>
        <v>4.8118564142046001E-4</v>
      </c>
      <c r="G109" s="67">
        <v>8</v>
      </c>
      <c r="H109" s="68">
        <f t="shared" si="21"/>
        <v>5.617583034899235E-4</v>
      </c>
      <c r="I109" s="67">
        <v>0</v>
      </c>
      <c r="J109" s="68">
        <f t="shared" si="22"/>
        <v>0</v>
      </c>
      <c r="K109" s="67">
        <v>3</v>
      </c>
      <c r="L109" s="68">
        <f t="shared" si="12"/>
        <v>3.2313657906074967E-4</v>
      </c>
      <c r="M109" s="69">
        <v>2</v>
      </c>
      <c r="N109" s="60">
        <f t="shared" si="13"/>
        <v>1.2528188423953897E-4</v>
      </c>
      <c r="O109" s="67">
        <f t="shared" si="15"/>
        <v>19</v>
      </c>
      <c r="P109" s="68">
        <f t="shared" si="23"/>
        <v>3.102496693391682E-4</v>
      </c>
    </row>
    <row r="110" spans="2:16" x14ac:dyDescent="0.25">
      <c r="B110" s="65" t="s">
        <v>198</v>
      </c>
      <c r="C110" s="67">
        <v>0</v>
      </c>
      <c r="D110" s="60">
        <f t="shared" si="8"/>
        <v>0</v>
      </c>
      <c r="E110" s="67">
        <v>0</v>
      </c>
      <c r="F110" s="68">
        <f t="shared" si="20"/>
        <v>0</v>
      </c>
      <c r="G110" s="67">
        <v>16</v>
      </c>
      <c r="H110" s="68">
        <f t="shared" si="21"/>
        <v>1.123516606979847E-3</v>
      </c>
      <c r="I110" s="67">
        <v>0</v>
      </c>
      <c r="J110" s="68">
        <f t="shared" si="22"/>
        <v>0</v>
      </c>
      <c r="K110" s="67">
        <v>3</v>
      </c>
      <c r="L110" s="68">
        <f t="shared" si="12"/>
        <v>3.2313657906074967E-4</v>
      </c>
      <c r="M110" s="69">
        <v>0</v>
      </c>
      <c r="N110" s="60">
        <f t="shared" si="13"/>
        <v>0</v>
      </c>
      <c r="O110" s="67">
        <f t="shared" si="15"/>
        <v>19</v>
      </c>
      <c r="P110" s="68">
        <f t="shared" si="23"/>
        <v>3.102496693391682E-4</v>
      </c>
    </row>
    <row r="111" spans="2:16" x14ac:dyDescent="0.25">
      <c r="B111" s="65" t="s">
        <v>199</v>
      </c>
      <c r="C111" s="67">
        <v>1</v>
      </c>
      <c r="D111" s="60">
        <f t="shared" si="8"/>
        <v>1.462629808395495E-4</v>
      </c>
      <c r="E111" s="67">
        <v>3</v>
      </c>
      <c r="F111" s="68">
        <f t="shared" si="20"/>
        <v>2.88711384852276E-4</v>
      </c>
      <c r="G111" s="67">
        <v>4</v>
      </c>
      <c r="H111" s="68">
        <f t="shared" si="21"/>
        <v>2.8087915174496175E-4</v>
      </c>
      <c r="I111" s="67">
        <v>5</v>
      </c>
      <c r="J111" s="68">
        <f t="shared" si="22"/>
        <v>1.1052166224580018E-3</v>
      </c>
      <c r="K111" s="67">
        <v>2</v>
      </c>
      <c r="L111" s="68">
        <f t="shared" si="12"/>
        <v>2.1542438604049978E-4</v>
      </c>
      <c r="M111" s="69">
        <v>3</v>
      </c>
      <c r="N111" s="60">
        <f t="shared" si="13"/>
        <v>1.8792282635930844E-4</v>
      </c>
      <c r="O111" s="67">
        <f t="shared" si="15"/>
        <v>18</v>
      </c>
      <c r="P111" s="68">
        <f t="shared" si="23"/>
        <v>2.9392073937394882E-4</v>
      </c>
    </row>
    <row r="112" spans="2:16" x14ac:dyDescent="0.25">
      <c r="B112" s="65" t="s">
        <v>200</v>
      </c>
      <c r="C112" s="67">
        <v>1</v>
      </c>
      <c r="D112" s="60">
        <f t="shared" si="8"/>
        <v>1.462629808395495E-4</v>
      </c>
      <c r="E112" s="67">
        <v>0</v>
      </c>
      <c r="F112" s="68">
        <f t="shared" si="20"/>
        <v>0</v>
      </c>
      <c r="G112" s="67">
        <v>3</v>
      </c>
      <c r="H112" s="68">
        <f t="shared" si="21"/>
        <v>2.106593638087213E-4</v>
      </c>
      <c r="I112" s="67">
        <v>6</v>
      </c>
      <c r="J112" s="68">
        <f t="shared" si="22"/>
        <v>1.3262599469496021E-3</v>
      </c>
      <c r="K112" s="67">
        <v>5</v>
      </c>
      <c r="L112" s="68">
        <f t="shared" si="12"/>
        <v>5.3856096510124945E-4</v>
      </c>
      <c r="M112" s="69">
        <v>3</v>
      </c>
      <c r="N112" s="60">
        <f t="shared" si="13"/>
        <v>1.8792282635930844E-4</v>
      </c>
      <c r="O112" s="67">
        <f t="shared" si="15"/>
        <v>18</v>
      </c>
      <c r="P112" s="68">
        <f t="shared" si="23"/>
        <v>2.9392073937394882E-4</v>
      </c>
    </row>
    <row r="113" spans="2:16" x14ac:dyDescent="0.25">
      <c r="B113" s="65" t="s">
        <v>201</v>
      </c>
      <c r="C113" s="67">
        <v>2</v>
      </c>
      <c r="D113" s="60">
        <f t="shared" si="8"/>
        <v>2.9252596167909901E-4</v>
      </c>
      <c r="E113" s="67">
        <v>6</v>
      </c>
      <c r="F113" s="68">
        <f t="shared" si="20"/>
        <v>5.7742276970455201E-4</v>
      </c>
      <c r="G113" s="67">
        <v>1</v>
      </c>
      <c r="H113" s="68">
        <f t="shared" si="21"/>
        <v>7.0219787936240437E-5</v>
      </c>
      <c r="I113" s="67">
        <v>1</v>
      </c>
      <c r="J113" s="68">
        <f t="shared" si="22"/>
        <v>2.2104332449160034E-4</v>
      </c>
      <c r="K113" s="67">
        <v>4</v>
      </c>
      <c r="L113" s="68">
        <f t="shared" si="12"/>
        <v>4.3084877208099956E-4</v>
      </c>
      <c r="M113" s="69">
        <v>4</v>
      </c>
      <c r="N113" s="60">
        <f t="shared" si="13"/>
        <v>2.5056376847907793E-4</v>
      </c>
      <c r="O113" s="67">
        <f t="shared" si="15"/>
        <v>18</v>
      </c>
      <c r="P113" s="68">
        <f t="shared" si="23"/>
        <v>2.9392073937394882E-4</v>
      </c>
    </row>
    <row r="114" spans="2:16" x14ac:dyDescent="0.25">
      <c r="B114" s="65" t="s">
        <v>202</v>
      </c>
      <c r="C114" s="67">
        <v>0</v>
      </c>
      <c r="D114" s="60">
        <f t="shared" si="8"/>
        <v>0</v>
      </c>
      <c r="E114" s="67">
        <v>0</v>
      </c>
      <c r="F114" s="68">
        <f t="shared" si="20"/>
        <v>0</v>
      </c>
      <c r="G114" s="67">
        <v>3</v>
      </c>
      <c r="H114" s="68">
        <f t="shared" si="21"/>
        <v>2.106593638087213E-4</v>
      </c>
      <c r="I114" s="67">
        <v>1</v>
      </c>
      <c r="J114" s="68">
        <f t="shared" si="22"/>
        <v>2.2104332449160034E-4</v>
      </c>
      <c r="K114" s="67">
        <v>0</v>
      </c>
      <c r="L114" s="68">
        <f t="shared" si="12"/>
        <v>0</v>
      </c>
      <c r="M114" s="69">
        <v>13</v>
      </c>
      <c r="N114" s="60">
        <f t="shared" si="13"/>
        <v>8.1433224755700329E-4</v>
      </c>
      <c r="O114" s="67">
        <f t="shared" si="15"/>
        <v>17</v>
      </c>
      <c r="P114" s="68">
        <f t="shared" si="23"/>
        <v>2.7759180940872943E-4</v>
      </c>
    </row>
    <row r="115" spans="2:16" x14ac:dyDescent="0.25">
      <c r="B115" s="65" t="s">
        <v>126</v>
      </c>
      <c r="C115" s="67">
        <v>5</v>
      </c>
      <c r="D115" s="60">
        <f t="shared" si="8"/>
        <v>7.3131490419774754E-4</v>
      </c>
      <c r="E115" s="67">
        <v>5</v>
      </c>
      <c r="F115" s="68">
        <f t="shared" si="20"/>
        <v>4.8118564142046001E-4</v>
      </c>
      <c r="G115" s="67">
        <v>6</v>
      </c>
      <c r="H115" s="68">
        <f t="shared" si="21"/>
        <v>4.213187276174426E-4</v>
      </c>
      <c r="I115" s="67">
        <v>1</v>
      </c>
      <c r="J115" s="68">
        <f t="shared" si="22"/>
        <v>2.2104332449160034E-4</v>
      </c>
      <c r="K115" s="67">
        <v>0</v>
      </c>
      <c r="L115" s="68">
        <f t="shared" si="12"/>
        <v>0</v>
      </c>
      <c r="M115" s="69">
        <v>0</v>
      </c>
      <c r="N115" s="60">
        <f t="shared" si="13"/>
        <v>0</v>
      </c>
      <c r="O115" s="67">
        <f t="shared" si="15"/>
        <v>17</v>
      </c>
      <c r="P115" s="68">
        <f t="shared" si="23"/>
        <v>2.7759180940872943E-4</v>
      </c>
    </row>
    <row r="116" spans="2:16" x14ac:dyDescent="0.25">
      <c r="B116" s="65" t="s">
        <v>203</v>
      </c>
      <c r="C116" s="67">
        <v>3</v>
      </c>
      <c r="D116" s="60">
        <f t="shared" si="8"/>
        <v>4.3878894251864854E-4</v>
      </c>
      <c r="E116" s="67">
        <v>5</v>
      </c>
      <c r="F116" s="68">
        <f t="shared" si="20"/>
        <v>4.8118564142046001E-4</v>
      </c>
      <c r="G116" s="67">
        <v>3</v>
      </c>
      <c r="H116" s="68">
        <f t="shared" si="21"/>
        <v>2.106593638087213E-4</v>
      </c>
      <c r="I116" s="67">
        <v>1</v>
      </c>
      <c r="J116" s="68">
        <f t="shared" si="22"/>
        <v>2.2104332449160034E-4</v>
      </c>
      <c r="K116" s="67">
        <v>1</v>
      </c>
      <c r="L116" s="68">
        <f t="shared" si="12"/>
        <v>1.0771219302024989E-4</v>
      </c>
      <c r="M116" s="69">
        <v>3</v>
      </c>
      <c r="N116" s="60">
        <f t="shared" si="13"/>
        <v>1.8792282635930844E-4</v>
      </c>
      <c r="O116" s="67">
        <f t="shared" si="15"/>
        <v>16</v>
      </c>
      <c r="P116" s="68">
        <f t="shared" si="23"/>
        <v>2.6126287944351005E-4</v>
      </c>
    </row>
    <row r="117" spans="2:16" x14ac:dyDescent="0.25">
      <c r="B117" s="65" t="s">
        <v>204</v>
      </c>
      <c r="C117" s="67">
        <v>1</v>
      </c>
      <c r="D117" s="60">
        <f t="shared" si="8"/>
        <v>1.462629808395495E-4</v>
      </c>
      <c r="E117" s="67">
        <v>0</v>
      </c>
      <c r="F117" s="68">
        <f t="shared" si="20"/>
        <v>0</v>
      </c>
      <c r="G117" s="67">
        <v>4</v>
      </c>
      <c r="H117" s="68">
        <f t="shared" si="21"/>
        <v>2.8087915174496175E-4</v>
      </c>
      <c r="I117" s="67">
        <v>6</v>
      </c>
      <c r="J117" s="68">
        <f t="shared" si="22"/>
        <v>1.3262599469496021E-3</v>
      </c>
      <c r="K117" s="67">
        <v>4</v>
      </c>
      <c r="L117" s="68">
        <f t="shared" si="12"/>
        <v>4.3084877208099956E-4</v>
      </c>
      <c r="M117" s="69">
        <v>1</v>
      </c>
      <c r="N117" s="60">
        <f t="shared" si="13"/>
        <v>6.2640942119769483E-5</v>
      </c>
      <c r="O117" s="67">
        <f t="shared" si="15"/>
        <v>16</v>
      </c>
      <c r="P117" s="68">
        <f t="shared" si="23"/>
        <v>2.6126287944351005E-4</v>
      </c>
    </row>
    <row r="118" spans="2:16" x14ac:dyDescent="0.25">
      <c r="B118" s="65" t="s">
        <v>102</v>
      </c>
      <c r="C118" s="67">
        <v>0</v>
      </c>
      <c r="D118" s="60">
        <f t="shared" si="8"/>
        <v>0</v>
      </c>
      <c r="E118" s="67">
        <v>4</v>
      </c>
      <c r="F118" s="68">
        <f t="shared" si="20"/>
        <v>3.8494851313636801E-4</v>
      </c>
      <c r="G118" s="67">
        <v>5</v>
      </c>
      <c r="H118" s="68">
        <f t="shared" si="21"/>
        <v>3.5109893968120215E-4</v>
      </c>
      <c r="I118" s="67">
        <v>2</v>
      </c>
      <c r="J118" s="68">
        <f t="shared" si="22"/>
        <v>4.4208664898320068E-4</v>
      </c>
      <c r="K118" s="67">
        <v>0</v>
      </c>
      <c r="L118" s="68">
        <f t="shared" si="12"/>
        <v>0</v>
      </c>
      <c r="M118" s="69">
        <v>5</v>
      </c>
      <c r="N118" s="60">
        <f t="shared" si="13"/>
        <v>3.1320471059884743E-4</v>
      </c>
      <c r="O118" s="67">
        <f t="shared" si="15"/>
        <v>16</v>
      </c>
      <c r="P118" s="68">
        <f t="shared" si="23"/>
        <v>2.6126287944351005E-4</v>
      </c>
    </row>
    <row r="119" spans="2:16" x14ac:dyDescent="0.25">
      <c r="B119" s="65" t="s">
        <v>205</v>
      </c>
      <c r="C119" s="67">
        <v>5</v>
      </c>
      <c r="D119" s="60">
        <f t="shared" si="8"/>
        <v>7.3131490419774754E-4</v>
      </c>
      <c r="E119" s="67">
        <v>9</v>
      </c>
      <c r="F119" s="68">
        <f t="shared" si="20"/>
        <v>8.6613415455682801E-4</v>
      </c>
      <c r="G119" s="67">
        <v>2</v>
      </c>
      <c r="H119" s="68">
        <f t="shared" si="21"/>
        <v>1.4043957587248087E-4</v>
      </c>
      <c r="I119" s="67">
        <v>0</v>
      </c>
      <c r="J119" s="68">
        <f t="shared" si="22"/>
        <v>0</v>
      </c>
      <c r="K119" s="67">
        <v>0</v>
      </c>
      <c r="L119" s="68">
        <f t="shared" si="12"/>
        <v>0</v>
      </c>
      <c r="M119" s="69">
        <v>0</v>
      </c>
      <c r="N119" s="60">
        <f t="shared" si="13"/>
        <v>0</v>
      </c>
      <c r="O119" s="67">
        <f t="shared" si="15"/>
        <v>16</v>
      </c>
      <c r="P119" s="68">
        <f t="shared" si="23"/>
        <v>2.6126287944351005E-4</v>
      </c>
    </row>
    <row r="120" spans="2:16" x14ac:dyDescent="0.25">
      <c r="B120" s="65" t="s">
        <v>206</v>
      </c>
      <c r="C120" s="67">
        <v>0</v>
      </c>
      <c r="D120" s="60">
        <f t="shared" si="8"/>
        <v>0</v>
      </c>
      <c r="E120" s="67">
        <v>0</v>
      </c>
      <c r="F120" s="68">
        <v>0</v>
      </c>
      <c r="G120" s="67">
        <v>0</v>
      </c>
      <c r="H120" s="68">
        <v>0</v>
      </c>
      <c r="I120" s="67">
        <v>0</v>
      </c>
      <c r="J120" s="68">
        <v>0</v>
      </c>
      <c r="K120" s="67">
        <v>16</v>
      </c>
      <c r="L120" s="68">
        <f t="shared" si="12"/>
        <v>1.7233950883239983E-3</v>
      </c>
      <c r="M120" s="69">
        <v>0</v>
      </c>
      <c r="N120" s="60">
        <f t="shared" si="13"/>
        <v>0</v>
      </c>
      <c r="O120" s="67">
        <f t="shared" si="15"/>
        <v>16</v>
      </c>
      <c r="P120" s="68">
        <v>0</v>
      </c>
    </row>
    <row r="121" spans="2:16" x14ac:dyDescent="0.25">
      <c r="B121" s="65" t="s">
        <v>207</v>
      </c>
      <c r="C121" s="67">
        <v>0</v>
      </c>
      <c r="D121" s="60">
        <f t="shared" si="8"/>
        <v>0</v>
      </c>
      <c r="E121" s="67">
        <v>0</v>
      </c>
      <c r="F121" s="68">
        <f t="shared" ref="F121:F136" si="24">+E121/$E$494</f>
        <v>0</v>
      </c>
      <c r="G121" s="67">
        <v>1</v>
      </c>
      <c r="H121" s="68">
        <f t="shared" ref="H121:H136" si="25">+G121/$G$494</f>
        <v>7.0219787936240437E-5</v>
      </c>
      <c r="I121" s="67">
        <v>0</v>
      </c>
      <c r="J121" s="68">
        <f t="shared" ref="J121:J136" si="26">I121/$I$494</f>
        <v>0</v>
      </c>
      <c r="K121" s="67">
        <v>10</v>
      </c>
      <c r="L121" s="68">
        <f t="shared" si="12"/>
        <v>1.0771219302024989E-3</v>
      </c>
      <c r="M121" s="69">
        <v>4</v>
      </c>
      <c r="N121" s="60">
        <f t="shared" si="13"/>
        <v>2.5056376847907793E-4</v>
      </c>
      <c r="O121" s="67">
        <f t="shared" si="15"/>
        <v>15</v>
      </c>
      <c r="P121" s="68">
        <f t="shared" ref="P121:P136" si="27">+O121/$O$494</f>
        <v>2.4493394947829066E-4</v>
      </c>
    </row>
    <row r="122" spans="2:16" x14ac:dyDescent="0.25">
      <c r="B122" s="65" t="s">
        <v>88</v>
      </c>
      <c r="C122" s="67">
        <v>4</v>
      </c>
      <c r="D122" s="60">
        <f t="shared" si="8"/>
        <v>5.8505192335819801E-4</v>
      </c>
      <c r="E122" s="67">
        <v>3</v>
      </c>
      <c r="F122" s="68">
        <f t="shared" si="24"/>
        <v>2.88711384852276E-4</v>
      </c>
      <c r="G122" s="67">
        <v>1</v>
      </c>
      <c r="H122" s="68">
        <f t="shared" si="25"/>
        <v>7.0219787936240437E-5</v>
      </c>
      <c r="I122" s="67">
        <v>3</v>
      </c>
      <c r="J122" s="68">
        <f t="shared" si="26"/>
        <v>6.6312997347480103E-4</v>
      </c>
      <c r="K122" s="67">
        <v>1</v>
      </c>
      <c r="L122" s="68">
        <f t="shared" si="12"/>
        <v>1.0771219302024989E-4</v>
      </c>
      <c r="M122" s="69">
        <v>3</v>
      </c>
      <c r="N122" s="60">
        <f t="shared" si="13"/>
        <v>1.8792282635930844E-4</v>
      </c>
      <c r="O122" s="67">
        <f t="shared" si="15"/>
        <v>15</v>
      </c>
      <c r="P122" s="68">
        <f t="shared" si="27"/>
        <v>2.4493394947829066E-4</v>
      </c>
    </row>
    <row r="123" spans="2:16" x14ac:dyDescent="0.25">
      <c r="B123" s="65" t="s">
        <v>208</v>
      </c>
      <c r="C123" s="67">
        <v>1</v>
      </c>
      <c r="D123" s="60">
        <f t="shared" si="8"/>
        <v>1.462629808395495E-4</v>
      </c>
      <c r="E123" s="67">
        <v>3</v>
      </c>
      <c r="F123" s="68">
        <f t="shared" si="24"/>
        <v>2.88711384852276E-4</v>
      </c>
      <c r="G123" s="67">
        <v>3</v>
      </c>
      <c r="H123" s="68">
        <f t="shared" si="25"/>
        <v>2.106593638087213E-4</v>
      </c>
      <c r="I123" s="67">
        <v>2</v>
      </c>
      <c r="J123" s="68">
        <f t="shared" si="26"/>
        <v>4.4208664898320068E-4</v>
      </c>
      <c r="K123" s="67">
        <v>4</v>
      </c>
      <c r="L123" s="68">
        <f t="shared" si="12"/>
        <v>4.3084877208099956E-4</v>
      </c>
      <c r="M123" s="69">
        <v>1</v>
      </c>
      <c r="N123" s="60">
        <f t="shared" si="13"/>
        <v>6.2640942119769483E-5</v>
      </c>
      <c r="O123" s="67">
        <f t="shared" si="15"/>
        <v>14</v>
      </c>
      <c r="P123" s="68">
        <f t="shared" si="27"/>
        <v>2.286050195130713E-4</v>
      </c>
    </row>
    <row r="124" spans="2:16" x14ac:dyDescent="0.25">
      <c r="B124" s="65" t="s">
        <v>134</v>
      </c>
      <c r="C124" s="67">
        <v>0</v>
      </c>
      <c r="D124" s="60">
        <f t="shared" si="8"/>
        <v>0</v>
      </c>
      <c r="E124" s="67">
        <v>2</v>
      </c>
      <c r="F124" s="68">
        <f t="shared" si="24"/>
        <v>1.92474256568184E-4</v>
      </c>
      <c r="G124" s="67">
        <v>3</v>
      </c>
      <c r="H124" s="68">
        <f t="shared" si="25"/>
        <v>2.106593638087213E-4</v>
      </c>
      <c r="I124" s="67">
        <v>1</v>
      </c>
      <c r="J124" s="68">
        <f t="shared" si="26"/>
        <v>2.2104332449160034E-4</v>
      </c>
      <c r="K124" s="67">
        <v>1</v>
      </c>
      <c r="L124" s="68">
        <f t="shared" si="12"/>
        <v>1.0771219302024989E-4</v>
      </c>
      <c r="M124" s="69">
        <v>7</v>
      </c>
      <c r="N124" s="60">
        <f t="shared" si="13"/>
        <v>4.3848659483838637E-4</v>
      </c>
      <c r="O124" s="67">
        <f t="shared" si="15"/>
        <v>14</v>
      </c>
      <c r="P124" s="68">
        <f t="shared" si="27"/>
        <v>2.286050195130713E-4</v>
      </c>
    </row>
    <row r="125" spans="2:16" x14ac:dyDescent="0.25">
      <c r="B125" s="65" t="s">
        <v>209</v>
      </c>
      <c r="C125" s="67">
        <v>5</v>
      </c>
      <c r="D125" s="60">
        <f t="shared" si="8"/>
        <v>7.3131490419774754E-4</v>
      </c>
      <c r="E125" s="67">
        <v>1</v>
      </c>
      <c r="F125" s="68">
        <f t="shared" si="24"/>
        <v>9.6237128284092002E-5</v>
      </c>
      <c r="G125" s="67">
        <v>2</v>
      </c>
      <c r="H125" s="68">
        <f t="shared" si="25"/>
        <v>1.4043957587248087E-4</v>
      </c>
      <c r="I125" s="67">
        <v>1</v>
      </c>
      <c r="J125" s="68">
        <f t="shared" si="26"/>
        <v>2.2104332449160034E-4</v>
      </c>
      <c r="K125" s="67">
        <v>1</v>
      </c>
      <c r="L125" s="68">
        <f t="shared" si="12"/>
        <v>1.0771219302024989E-4</v>
      </c>
      <c r="M125" s="69">
        <v>3</v>
      </c>
      <c r="N125" s="60">
        <f t="shared" si="13"/>
        <v>1.8792282635930844E-4</v>
      </c>
      <c r="O125" s="67">
        <f t="shared" si="15"/>
        <v>13</v>
      </c>
      <c r="P125" s="68">
        <f t="shared" si="27"/>
        <v>2.1227608954785192E-4</v>
      </c>
    </row>
    <row r="126" spans="2:16" ht="14.25" customHeight="1" x14ac:dyDescent="0.25">
      <c r="B126" s="65" t="s">
        <v>210</v>
      </c>
      <c r="C126" s="67">
        <v>2</v>
      </c>
      <c r="D126" s="60">
        <f t="shared" si="8"/>
        <v>2.9252596167909901E-4</v>
      </c>
      <c r="E126" s="67">
        <v>5</v>
      </c>
      <c r="F126" s="68">
        <f t="shared" si="24"/>
        <v>4.8118564142046001E-4</v>
      </c>
      <c r="G126" s="67">
        <v>4</v>
      </c>
      <c r="H126" s="68">
        <f t="shared" si="25"/>
        <v>2.8087915174496175E-4</v>
      </c>
      <c r="I126" s="67">
        <v>1</v>
      </c>
      <c r="J126" s="68">
        <f t="shared" si="26"/>
        <v>2.2104332449160034E-4</v>
      </c>
      <c r="K126" s="67">
        <v>0</v>
      </c>
      <c r="L126" s="68">
        <f t="shared" si="12"/>
        <v>0</v>
      </c>
      <c r="M126" s="69">
        <v>1</v>
      </c>
      <c r="N126" s="60">
        <f t="shared" si="13"/>
        <v>6.2640942119769483E-5</v>
      </c>
      <c r="O126" s="67">
        <f t="shared" si="15"/>
        <v>13</v>
      </c>
      <c r="P126" s="68">
        <f t="shared" si="27"/>
        <v>2.1227608954785192E-4</v>
      </c>
    </row>
    <row r="127" spans="2:16" x14ac:dyDescent="0.25">
      <c r="B127" s="65" t="s">
        <v>106</v>
      </c>
      <c r="C127" s="67">
        <v>0</v>
      </c>
      <c r="D127" s="60">
        <f t="shared" si="8"/>
        <v>0</v>
      </c>
      <c r="E127" s="67">
        <v>1</v>
      </c>
      <c r="F127" s="68">
        <f t="shared" si="24"/>
        <v>9.6237128284092002E-5</v>
      </c>
      <c r="G127" s="67">
        <v>6</v>
      </c>
      <c r="H127" s="68">
        <f t="shared" si="25"/>
        <v>4.213187276174426E-4</v>
      </c>
      <c r="I127" s="67">
        <v>1</v>
      </c>
      <c r="J127" s="68">
        <f t="shared" si="26"/>
        <v>2.2104332449160034E-4</v>
      </c>
      <c r="K127" s="67">
        <v>3</v>
      </c>
      <c r="L127" s="68">
        <f t="shared" si="12"/>
        <v>3.2313657906074967E-4</v>
      </c>
      <c r="M127" s="69">
        <v>2</v>
      </c>
      <c r="N127" s="60">
        <f t="shared" si="13"/>
        <v>1.2528188423953897E-4</v>
      </c>
      <c r="O127" s="67">
        <f t="shared" si="15"/>
        <v>13</v>
      </c>
      <c r="P127" s="68">
        <f t="shared" si="27"/>
        <v>2.1227608954785192E-4</v>
      </c>
    </row>
    <row r="128" spans="2:16" x14ac:dyDescent="0.25">
      <c r="B128" s="65" t="s">
        <v>124</v>
      </c>
      <c r="C128" s="67">
        <v>1</v>
      </c>
      <c r="D128" s="60">
        <f t="shared" si="8"/>
        <v>1.462629808395495E-4</v>
      </c>
      <c r="E128" s="67">
        <v>1</v>
      </c>
      <c r="F128" s="68">
        <f t="shared" si="24"/>
        <v>9.6237128284092002E-5</v>
      </c>
      <c r="G128" s="67">
        <v>3</v>
      </c>
      <c r="H128" s="68">
        <f t="shared" si="25"/>
        <v>2.106593638087213E-4</v>
      </c>
      <c r="I128" s="67">
        <v>0</v>
      </c>
      <c r="J128" s="68">
        <f t="shared" si="26"/>
        <v>0</v>
      </c>
      <c r="K128" s="67">
        <v>3</v>
      </c>
      <c r="L128" s="68">
        <f t="shared" si="12"/>
        <v>3.2313657906074967E-4</v>
      </c>
      <c r="M128" s="69">
        <v>5</v>
      </c>
      <c r="N128" s="60">
        <f t="shared" si="13"/>
        <v>3.1320471059884743E-4</v>
      </c>
      <c r="O128" s="67">
        <f t="shared" si="15"/>
        <v>13</v>
      </c>
      <c r="P128" s="68">
        <f t="shared" si="27"/>
        <v>2.1227608954785192E-4</v>
      </c>
    </row>
    <row r="129" spans="2:16" x14ac:dyDescent="0.25">
      <c r="B129" s="65" t="s">
        <v>95</v>
      </c>
      <c r="C129" s="67">
        <v>0</v>
      </c>
      <c r="D129" s="60">
        <f t="shared" si="8"/>
        <v>0</v>
      </c>
      <c r="E129" s="67">
        <v>4</v>
      </c>
      <c r="F129" s="68">
        <f t="shared" si="24"/>
        <v>3.8494851313636801E-4</v>
      </c>
      <c r="G129" s="67">
        <v>3</v>
      </c>
      <c r="H129" s="68">
        <f t="shared" si="25"/>
        <v>2.106593638087213E-4</v>
      </c>
      <c r="I129" s="67">
        <v>0</v>
      </c>
      <c r="J129" s="68">
        <f t="shared" si="26"/>
        <v>0</v>
      </c>
      <c r="K129" s="67">
        <v>1</v>
      </c>
      <c r="L129" s="68">
        <f t="shared" si="12"/>
        <v>1.0771219302024989E-4</v>
      </c>
      <c r="M129" s="69">
        <v>4</v>
      </c>
      <c r="N129" s="60">
        <f t="shared" si="13"/>
        <v>2.5056376847907793E-4</v>
      </c>
      <c r="O129" s="67">
        <f t="shared" si="15"/>
        <v>12</v>
      </c>
      <c r="P129" s="68">
        <f t="shared" si="27"/>
        <v>1.9594715958263256E-4</v>
      </c>
    </row>
    <row r="130" spans="2:16" x14ac:dyDescent="0.25">
      <c r="B130" s="65" t="s">
        <v>211</v>
      </c>
      <c r="C130" s="67">
        <v>7</v>
      </c>
      <c r="D130" s="60">
        <f t="shared" si="8"/>
        <v>1.0238408658768466E-3</v>
      </c>
      <c r="E130" s="67">
        <v>1</v>
      </c>
      <c r="F130" s="68">
        <f t="shared" si="24"/>
        <v>9.6237128284092002E-5</v>
      </c>
      <c r="G130" s="67">
        <v>0</v>
      </c>
      <c r="H130" s="68">
        <f t="shared" si="25"/>
        <v>0</v>
      </c>
      <c r="I130" s="67">
        <v>0</v>
      </c>
      <c r="J130" s="68">
        <f t="shared" si="26"/>
        <v>0</v>
      </c>
      <c r="K130" s="67">
        <v>1</v>
      </c>
      <c r="L130" s="68">
        <f t="shared" si="12"/>
        <v>1.0771219302024989E-4</v>
      </c>
      <c r="M130" s="69">
        <v>3</v>
      </c>
      <c r="N130" s="60">
        <f t="shared" si="13"/>
        <v>1.8792282635930844E-4</v>
      </c>
      <c r="O130" s="67">
        <f t="shared" si="15"/>
        <v>12</v>
      </c>
      <c r="P130" s="68">
        <f t="shared" si="27"/>
        <v>1.9594715958263256E-4</v>
      </c>
    </row>
    <row r="131" spans="2:16" x14ac:dyDescent="0.25">
      <c r="B131" s="65" t="s">
        <v>212</v>
      </c>
      <c r="C131" s="67">
        <v>0</v>
      </c>
      <c r="D131" s="60">
        <f t="shared" si="8"/>
        <v>0</v>
      </c>
      <c r="E131" s="67">
        <v>2</v>
      </c>
      <c r="F131" s="68">
        <f t="shared" si="24"/>
        <v>1.92474256568184E-4</v>
      </c>
      <c r="G131" s="67">
        <v>2</v>
      </c>
      <c r="H131" s="68">
        <f t="shared" si="25"/>
        <v>1.4043957587248087E-4</v>
      </c>
      <c r="I131" s="67">
        <v>4</v>
      </c>
      <c r="J131" s="68">
        <f t="shared" si="26"/>
        <v>8.8417329796640137E-4</v>
      </c>
      <c r="K131" s="67">
        <v>0</v>
      </c>
      <c r="L131" s="68">
        <f t="shared" si="12"/>
        <v>0</v>
      </c>
      <c r="M131" s="69">
        <v>4</v>
      </c>
      <c r="N131" s="60">
        <f t="shared" si="13"/>
        <v>2.5056376847907793E-4</v>
      </c>
      <c r="O131" s="67">
        <f t="shared" si="15"/>
        <v>12</v>
      </c>
      <c r="P131" s="68">
        <f t="shared" si="27"/>
        <v>1.9594715958263256E-4</v>
      </c>
    </row>
    <row r="132" spans="2:16" x14ac:dyDescent="0.25">
      <c r="B132" s="65" t="s">
        <v>76</v>
      </c>
      <c r="C132" s="67">
        <v>3</v>
      </c>
      <c r="D132" s="60">
        <f t="shared" si="8"/>
        <v>4.3878894251864854E-4</v>
      </c>
      <c r="E132" s="67">
        <v>2</v>
      </c>
      <c r="F132" s="68">
        <f t="shared" si="24"/>
        <v>1.92474256568184E-4</v>
      </c>
      <c r="G132" s="67">
        <v>2</v>
      </c>
      <c r="H132" s="68">
        <f t="shared" si="25"/>
        <v>1.4043957587248087E-4</v>
      </c>
      <c r="I132" s="67">
        <v>0</v>
      </c>
      <c r="J132" s="68">
        <f t="shared" si="26"/>
        <v>0</v>
      </c>
      <c r="K132" s="67">
        <v>1</v>
      </c>
      <c r="L132" s="68">
        <f t="shared" si="12"/>
        <v>1.0771219302024989E-4</v>
      </c>
      <c r="M132" s="69">
        <v>3</v>
      </c>
      <c r="N132" s="60">
        <f t="shared" si="13"/>
        <v>1.8792282635930844E-4</v>
      </c>
      <c r="O132" s="67">
        <f t="shared" si="15"/>
        <v>11</v>
      </c>
      <c r="P132" s="68">
        <f t="shared" si="27"/>
        <v>1.7961822961741318E-4</v>
      </c>
    </row>
    <row r="133" spans="2:16" x14ac:dyDescent="0.25">
      <c r="B133" s="65" t="s">
        <v>213</v>
      </c>
      <c r="C133" s="67">
        <v>1</v>
      </c>
      <c r="D133" s="60">
        <f t="shared" si="8"/>
        <v>1.462629808395495E-4</v>
      </c>
      <c r="E133" s="67">
        <v>3</v>
      </c>
      <c r="F133" s="68">
        <f t="shared" si="24"/>
        <v>2.88711384852276E-4</v>
      </c>
      <c r="G133" s="67">
        <v>2</v>
      </c>
      <c r="H133" s="68">
        <f t="shared" si="25"/>
        <v>1.4043957587248087E-4</v>
      </c>
      <c r="I133" s="67">
        <v>0</v>
      </c>
      <c r="J133" s="68">
        <f t="shared" si="26"/>
        <v>0</v>
      </c>
      <c r="K133" s="67">
        <v>2</v>
      </c>
      <c r="L133" s="68">
        <f t="shared" si="12"/>
        <v>2.1542438604049978E-4</v>
      </c>
      <c r="M133" s="69">
        <v>3</v>
      </c>
      <c r="N133" s="60">
        <f t="shared" si="13"/>
        <v>1.8792282635930844E-4</v>
      </c>
      <c r="O133" s="67">
        <f t="shared" si="15"/>
        <v>11</v>
      </c>
      <c r="P133" s="68">
        <f t="shared" si="27"/>
        <v>1.7961822961741318E-4</v>
      </c>
    </row>
    <row r="134" spans="2:16" x14ac:dyDescent="0.25">
      <c r="B134" s="65" t="s">
        <v>121</v>
      </c>
      <c r="C134" s="67">
        <v>0</v>
      </c>
      <c r="D134" s="60">
        <f t="shared" si="8"/>
        <v>0</v>
      </c>
      <c r="E134" s="67">
        <v>4</v>
      </c>
      <c r="F134" s="68">
        <f t="shared" si="24"/>
        <v>3.8494851313636801E-4</v>
      </c>
      <c r="G134" s="67">
        <v>6</v>
      </c>
      <c r="H134" s="68">
        <f t="shared" si="25"/>
        <v>4.213187276174426E-4</v>
      </c>
      <c r="I134" s="67">
        <v>1</v>
      </c>
      <c r="J134" s="68">
        <f t="shared" si="26"/>
        <v>2.2104332449160034E-4</v>
      </c>
      <c r="K134" s="67">
        <v>0</v>
      </c>
      <c r="L134" s="68">
        <f t="shared" si="12"/>
        <v>0</v>
      </c>
      <c r="M134" s="69">
        <v>0</v>
      </c>
      <c r="N134" s="60">
        <f t="shared" si="13"/>
        <v>0</v>
      </c>
      <c r="O134" s="67">
        <f t="shared" si="15"/>
        <v>11</v>
      </c>
      <c r="P134" s="68">
        <f t="shared" si="27"/>
        <v>1.7961822961741318E-4</v>
      </c>
    </row>
    <row r="135" spans="2:16" x14ac:dyDescent="0.25">
      <c r="B135" s="65" t="s">
        <v>214</v>
      </c>
      <c r="C135" s="67">
        <v>0</v>
      </c>
      <c r="D135" s="60">
        <f t="shared" si="8"/>
        <v>0</v>
      </c>
      <c r="E135" s="67">
        <v>1</v>
      </c>
      <c r="F135" s="68">
        <f t="shared" si="24"/>
        <v>9.6237128284092002E-5</v>
      </c>
      <c r="G135" s="67">
        <v>5</v>
      </c>
      <c r="H135" s="68">
        <f t="shared" si="25"/>
        <v>3.5109893968120215E-4</v>
      </c>
      <c r="I135" s="67">
        <v>0</v>
      </c>
      <c r="J135" s="68">
        <f t="shared" si="26"/>
        <v>0</v>
      </c>
      <c r="K135" s="67">
        <v>1</v>
      </c>
      <c r="L135" s="68">
        <f t="shared" si="12"/>
        <v>1.0771219302024989E-4</v>
      </c>
      <c r="M135" s="69">
        <v>4</v>
      </c>
      <c r="N135" s="60">
        <f t="shared" si="13"/>
        <v>2.5056376847907793E-4</v>
      </c>
      <c r="O135" s="67">
        <f t="shared" si="15"/>
        <v>11</v>
      </c>
      <c r="P135" s="68">
        <f t="shared" si="27"/>
        <v>1.7961822961741318E-4</v>
      </c>
    </row>
    <row r="136" spans="2:16" x14ac:dyDescent="0.25">
      <c r="B136" s="65" t="s">
        <v>74</v>
      </c>
      <c r="C136" s="67">
        <v>1</v>
      </c>
      <c r="D136" s="60">
        <f t="shared" si="8"/>
        <v>1.462629808395495E-4</v>
      </c>
      <c r="E136" s="67">
        <v>2</v>
      </c>
      <c r="F136" s="68">
        <f t="shared" si="24"/>
        <v>1.92474256568184E-4</v>
      </c>
      <c r="G136" s="67">
        <v>5</v>
      </c>
      <c r="H136" s="68">
        <f t="shared" si="25"/>
        <v>3.5109893968120215E-4</v>
      </c>
      <c r="I136" s="67">
        <v>0</v>
      </c>
      <c r="J136" s="68">
        <f t="shared" si="26"/>
        <v>0</v>
      </c>
      <c r="K136" s="67">
        <v>1</v>
      </c>
      <c r="L136" s="68">
        <f t="shared" si="12"/>
        <v>1.0771219302024989E-4</v>
      </c>
      <c r="M136" s="69">
        <v>1</v>
      </c>
      <c r="N136" s="60">
        <f t="shared" si="13"/>
        <v>6.2640942119769483E-5</v>
      </c>
      <c r="O136" s="67">
        <f t="shared" si="15"/>
        <v>10</v>
      </c>
      <c r="P136" s="68">
        <f t="shared" si="27"/>
        <v>1.6328929965219379E-4</v>
      </c>
    </row>
    <row r="137" spans="2:16" x14ac:dyDescent="0.25">
      <c r="B137" s="65" t="s">
        <v>215</v>
      </c>
      <c r="C137" s="67">
        <v>1</v>
      </c>
      <c r="D137" s="60">
        <f t="shared" si="8"/>
        <v>1.462629808395495E-4</v>
      </c>
      <c r="E137" s="67">
        <v>0</v>
      </c>
      <c r="F137" s="68">
        <v>0</v>
      </c>
      <c r="G137" s="67">
        <v>0</v>
      </c>
      <c r="H137" s="68">
        <v>0</v>
      </c>
      <c r="I137" s="67">
        <v>0</v>
      </c>
      <c r="J137" s="68">
        <v>0</v>
      </c>
      <c r="K137" s="67">
        <v>9</v>
      </c>
      <c r="L137" s="68">
        <f t="shared" si="12"/>
        <v>9.6940973718224902E-4</v>
      </c>
      <c r="M137" s="69">
        <v>0</v>
      </c>
      <c r="N137" s="60">
        <f t="shared" si="13"/>
        <v>0</v>
      </c>
      <c r="O137" s="67">
        <f t="shared" si="15"/>
        <v>10</v>
      </c>
      <c r="P137" s="68">
        <v>0</v>
      </c>
    </row>
    <row r="138" spans="2:16" x14ac:dyDescent="0.25">
      <c r="B138" s="65" t="s">
        <v>216</v>
      </c>
      <c r="C138" s="67">
        <v>2</v>
      </c>
      <c r="D138" s="60">
        <f t="shared" si="8"/>
        <v>2.9252596167909901E-4</v>
      </c>
      <c r="E138" s="67">
        <v>3</v>
      </c>
      <c r="F138" s="68">
        <f t="shared" ref="F138:F148" si="28">+E138/$E$494</f>
        <v>2.88711384852276E-4</v>
      </c>
      <c r="G138" s="67">
        <v>1</v>
      </c>
      <c r="H138" s="68">
        <f t="shared" ref="H138:H148" si="29">+G138/$G$494</f>
        <v>7.0219787936240437E-5</v>
      </c>
      <c r="I138" s="67">
        <v>2</v>
      </c>
      <c r="J138" s="68">
        <f t="shared" ref="J138:J148" si="30">I138/$I$494</f>
        <v>4.4208664898320068E-4</v>
      </c>
      <c r="K138" s="67">
        <v>2</v>
      </c>
      <c r="L138" s="68">
        <f t="shared" si="12"/>
        <v>2.1542438604049978E-4</v>
      </c>
      <c r="M138" s="69">
        <v>0</v>
      </c>
      <c r="N138" s="60">
        <f t="shared" si="13"/>
        <v>0</v>
      </c>
      <c r="O138" s="67">
        <f t="shared" si="15"/>
        <v>10</v>
      </c>
      <c r="P138" s="68">
        <f t="shared" ref="P138:P148" si="31">+O138/$O$494</f>
        <v>1.6328929965219379E-4</v>
      </c>
    </row>
    <row r="139" spans="2:16" x14ac:dyDescent="0.25">
      <c r="B139" s="65" t="s">
        <v>217</v>
      </c>
      <c r="C139" s="67">
        <v>0</v>
      </c>
      <c r="D139" s="60">
        <f t="shared" si="8"/>
        <v>0</v>
      </c>
      <c r="E139" s="67">
        <v>2</v>
      </c>
      <c r="F139" s="68">
        <f t="shared" si="28"/>
        <v>1.92474256568184E-4</v>
      </c>
      <c r="G139" s="67">
        <v>8</v>
      </c>
      <c r="H139" s="68">
        <f t="shared" si="29"/>
        <v>5.617583034899235E-4</v>
      </c>
      <c r="I139" s="67">
        <v>0</v>
      </c>
      <c r="J139" s="68">
        <f t="shared" si="30"/>
        <v>0</v>
      </c>
      <c r="K139" s="67">
        <v>0</v>
      </c>
      <c r="L139" s="68">
        <f t="shared" si="12"/>
        <v>0</v>
      </c>
      <c r="M139" s="69">
        <v>0</v>
      </c>
      <c r="N139" s="60">
        <f t="shared" si="13"/>
        <v>0</v>
      </c>
      <c r="O139" s="67">
        <f t="shared" si="15"/>
        <v>10</v>
      </c>
      <c r="P139" s="68">
        <f t="shared" si="31"/>
        <v>1.6328929965219379E-4</v>
      </c>
    </row>
    <row r="140" spans="2:16" x14ac:dyDescent="0.25">
      <c r="B140" s="65" t="s">
        <v>218</v>
      </c>
      <c r="C140" s="67">
        <v>1</v>
      </c>
      <c r="D140" s="60">
        <f t="shared" si="8"/>
        <v>1.462629808395495E-4</v>
      </c>
      <c r="E140" s="67">
        <v>1</v>
      </c>
      <c r="F140" s="68">
        <f t="shared" si="28"/>
        <v>9.6237128284092002E-5</v>
      </c>
      <c r="G140" s="67">
        <v>2</v>
      </c>
      <c r="H140" s="68">
        <f t="shared" si="29"/>
        <v>1.4043957587248087E-4</v>
      </c>
      <c r="I140" s="67">
        <v>1</v>
      </c>
      <c r="J140" s="68">
        <f t="shared" si="30"/>
        <v>2.2104332449160034E-4</v>
      </c>
      <c r="K140" s="67">
        <v>0</v>
      </c>
      <c r="L140" s="68">
        <f t="shared" si="12"/>
        <v>0</v>
      </c>
      <c r="M140" s="69">
        <v>5</v>
      </c>
      <c r="N140" s="60">
        <f t="shared" si="13"/>
        <v>3.1320471059884743E-4</v>
      </c>
      <c r="O140" s="67">
        <f t="shared" si="15"/>
        <v>10</v>
      </c>
      <c r="P140" s="68">
        <f t="shared" si="31"/>
        <v>1.6328929965219379E-4</v>
      </c>
    </row>
    <row r="141" spans="2:16" x14ac:dyDescent="0.25">
      <c r="B141" s="65" t="s">
        <v>219</v>
      </c>
      <c r="C141" s="67">
        <v>0</v>
      </c>
      <c r="D141" s="60">
        <f t="shared" si="8"/>
        <v>0</v>
      </c>
      <c r="E141" s="67">
        <v>0</v>
      </c>
      <c r="F141" s="68">
        <f t="shared" si="28"/>
        <v>0</v>
      </c>
      <c r="G141" s="67">
        <v>5</v>
      </c>
      <c r="H141" s="68">
        <f t="shared" si="29"/>
        <v>3.5109893968120215E-4</v>
      </c>
      <c r="I141" s="67">
        <v>1</v>
      </c>
      <c r="J141" s="68">
        <f t="shared" si="30"/>
        <v>2.2104332449160034E-4</v>
      </c>
      <c r="K141" s="67">
        <v>1</v>
      </c>
      <c r="L141" s="68">
        <f t="shared" si="12"/>
        <v>1.0771219302024989E-4</v>
      </c>
      <c r="M141" s="69">
        <v>2</v>
      </c>
      <c r="N141" s="60">
        <f t="shared" si="13"/>
        <v>1.2528188423953897E-4</v>
      </c>
      <c r="O141" s="67">
        <f t="shared" si="15"/>
        <v>9</v>
      </c>
      <c r="P141" s="68">
        <f t="shared" si="31"/>
        <v>1.4696036968697441E-4</v>
      </c>
    </row>
    <row r="142" spans="2:16" x14ac:dyDescent="0.25">
      <c r="B142" s="65" t="s">
        <v>220</v>
      </c>
      <c r="C142" s="67">
        <v>0</v>
      </c>
      <c r="D142" s="60">
        <f t="shared" si="8"/>
        <v>0</v>
      </c>
      <c r="E142" s="67">
        <v>1</v>
      </c>
      <c r="F142" s="68">
        <f t="shared" si="28"/>
        <v>9.6237128284092002E-5</v>
      </c>
      <c r="G142" s="67">
        <v>0</v>
      </c>
      <c r="H142" s="68">
        <f t="shared" si="29"/>
        <v>0</v>
      </c>
      <c r="I142" s="67">
        <v>0</v>
      </c>
      <c r="J142" s="68">
        <f t="shared" si="30"/>
        <v>0</v>
      </c>
      <c r="K142" s="67">
        <v>8</v>
      </c>
      <c r="L142" s="68">
        <f t="shared" si="12"/>
        <v>8.6169754416199913E-4</v>
      </c>
      <c r="M142" s="69">
        <v>0</v>
      </c>
      <c r="N142" s="60">
        <f t="shared" si="13"/>
        <v>0</v>
      </c>
      <c r="O142" s="67">
        <f t="shared" si="15"/>
        <v>9</v>
      </c>
      <c r="P142" s="68">
        <f t="shared" si="31"/>
        <v>1.4696036968697441E-4</v>
      </c>
    </row>
    <row r="143" spans="2:16" x14ac:dyDescent="0.25">
      <c r="B143" s="65" t="s">
        <v>221</v>
      </c>
      <c r="C143" s="67">
        <v>1</v>
      </c>
      <c r="D143" s="60">
        <f t="shared" si="8"/>
        <v>1.462629808395495E-4</v>
      </c>
      <c r="E143" s="67">
        <v>0</v>
      </c>
      <c r="F143" s="68">
        <f t="shared" si="28"/>
        <v>0</v>
      </c>
      <c r="G143" s="67">
        <v>2</v>
      </c>
      <c r="H143" s="68">
        <f t="shared" si="29"/>
        <v>1.4043957587248087E-4</v>
      </c>
      <c r="I143" s="67">
        <v>1</v>
      </c>
      <c r="J143" s="68">
        <f t="shared" si="30"/>
        <v>2.2104332449160034E-4</v>
      </c>
      <c r="K143" s="67">
        <v>1</v>
      </c>
      <c r="L143" s="68">
        <f t="shared" si="12"/>
        <v>1.0771219302024989E-4</v>
      </c>
      <c r="M143" s="69">
        <v>4</v>
      </c>
      <c r="N143" s="60">
        <f t="shared" si="13"/>
        <v>2.5056376847907793E-4</v>
      </c>
      <c r="O143" s="67">
        <f t="shared" si="15"/>
        <v>9</v>
      </c>
      <c r="P143" s="68">
        <f t="shared" si="31"/>
        <v>1.4696036968697441E-4</v>
      </c>
    </row>
    <row r="144" spans="2:16" x14ac:dyDescent="0.25">
      <c r="B144" s="65" t="s">
        <v>222</v>
      </c>
      <c r="C144" s="67">
        <v>0</v>
      </c>
      <c r="D144" s="60">
        <f t="shared" si="8"/>
        <v>0</v>
      </c>
      <c r="E144" s="67">
        <v>3</v>
      </c>
      <c r="F144" s="68">
        <f t="shared" si="28"/>
        <v>2.88711384852276E-4</v>
      </c>
      <c r="G144" s="67">
        <v>3</v>
      </c>
      <c r="H144" s="68">
        <f t="shared" si="29"/>
        <v>2.106593638087213E-4</v>
      </c>
      <c r="I144" s="67">
        <v>3</v>
      </c>
      <c r="J144" s="68">
        <f t="shared" si="30"/>
        <v>6.6312997347480103E-4</v>
      </c>
      <c r="K144" s="67">
        <v>0</v>
      </c>
      <c r="L144" s="68">
        <f t="shared" si="12"/>
        <v>0</v>
      </c>
      <c r="M144" s="69">
        <v>0</v>
      </c>
      <c r="N144" s="60">
        <f t="shared" si="13"/>
        <v>0</v>
      </c>
      <c r="O144" s="67">
        <f t="shared" si="15"/>
        <v>9</v>
      </c>
      <c r="P144" s="68">
        <f t="shared" si="31"/>
        <v>1.4696036968697441E-4</v>
      </c>
    </row>
    <row r="145" spans="2:16" x14ac:dyDescent="0.25">
      <c r="B145" s="65" t="s">
        <v>223</v>
      </c>
      <c r="C145" s="67">
        <v>1</v>
      </c>
      <c r="D145" s="60">
        <f t="shared" si="8"/>
        <v>1.462629808395495E-4</v>
      </c>
      <c r="E145" s="67">
        <v>0</v>
      </c>
      <c r="F145" s="68">
        <f t="shared" si="28"/>
        <v>0</v>
      </c>
      <c r="G145" s="67">
        <v>3</v>
      </c>
      <c r="H145" s="68">
        <f t="shared" si="29"/>
        <v>2.106593638087213E-4</v>
      </c>
      <c r="I145" s="67">
        <v>0</v>
      </c>
      <c r="J145" s="68">
        <f t="shared" si="30"/>
        <v>0</v>
      </c>
      <c r="K145" s="67">
        <v>4</v>
      </c>
      <c r="L145" s="68">
        <f t="shared" si="12"/>
        <v>4.3084877208099956E-4</v>
      </c>
      <c r="M145" s="69">
        <v>1</v>
      </c>
      <c r="N145" s="60">
        <f t="shared" si="13"/>
        <v>6.2640942119769483E-5</v>
      </c>
      <c r="O145" s="67">
        <f t="shared" si="15"/>
        <v>9</v>
      </c>
      <c r="P145" s="68">
        <f t="shared" si="31"/>
        <v>1.4696036968697441E-4</v>
      </c>
    </row>
    <row r="146" spans="2:16" x14ac:dyDescent="0.25">
      <c r="B146" s="65" t="s">
        <v>224</v>
      </c>
      <c r="C146" s="67">
        <v>0</v>
      </c>
      <c r="D146" s="60">
        <f t="shared" si="8"/>
        <v>0</v>
      </c>
      <c r="E146" s="67">
        <v>2</v>
      </c>
      <c r="F146" s="68">
        <f t="shared" si="28"/>
        <v>1.92474256568184E-4</v>
      </c>
      <c r="G146" s="67">
        <v>0</v>
      </c>
      <c r="H146" s="68">
        <f t="shared" si="29"/>
        <v>0</v>
      </c>
      <c r="I146" s="67">
        <v>1</v>
      </c>
      <c r="J146" s="68">
        <f t="shared" si="30"/>
        <v>2.2104332449160034E-4</v>
      </c>
      <c r="K146" s="67">
        <v>3</v>
      </c>
      <c r="L146" s="68">
        <f t="shared" si="12"/>
        <v>3.2313657906074967E-4</v>
      </c>
      <c r="M146" s="69">
        <v>3</v>
      </c>
      <c r="N146" s="60">
        <f t="shared" si="13"/>
        <v>1.8792282635930844E-4</v>
      </c>
      <c r="O146" s="67">
        <f t="shared" si="15"/>
        <v>9</v>
      </c>
      <c r="P146" s="68">
        <f t="shared" si="31"/>
        <v>1.4696036968697441E-4</v>
      </c>
    </row>
    <row r="147" spans="2:16" x14ac:dyDescent="0.25">
      <c r="B147" s="65" t="s">
        <v>225</v>
      </c>
      <c r="C147" s="67">
        <v>1</v>
      </c>
      <c r="D147" s="60">
        <f t="shared" ref="D147:D210" si="32">+C147/$C$494</f>
        <v>1.462629808395495E-4</v>
      </c>
      <c r="E147" s="67">
        <v>2</v>
      </c>
      <c r="F147" s="68">
        <f t="shared" si="28"/>
        <v>1.92474256568184E-4</v>
      </c>
      <c r="G147" s="67">
        <v>1</v>
      </c>
      <c r="H147" s="68">
        <f t="shared" si="29"/>
        <v>7.0219787936240437E-5</v>
      </c>
      <c r="I147" s="67">
        <v>0</v>
      </c>
      <c r="J147" s="68">
        <f t="shared" si="30"/>
        <v>0</v>
      </c>
      <c r="K147" s="67">
        <v>0</v>
      </c>
      <c r="L147" s="68">
        <f t="shared" ref="L147:L197" si="33">+K147/$K$494</f>
        <v>0</v>
      </c>
      <c r="M147" s="69">
        <v>4</v>
      </c>
      <c r="N147" s="60">
        <f t="shared" ref="N147:N210" si="34">+M147/$M$494</f>
        <v>2.5056376847907793E-4</v>
      </c>
      <c r="O147" s="67">
        <f t="shared" si="15"/>
        <v>8</v>
      </c>
      <c r="P147" s="68">
        <f t="shared" si="31"/>
        <v>1.3063143972175502E-4</v>
      </c>
    </row>
    <row r="148" spans="2:16" x14ac:dyDescent="0.25">
      <c r="B148" s="65" t="s">
        <v>226</v>
      </c>
      <c r="C148" s="67">
        <v>1</v>
      </c>
      <c r="D148" s="60">
        <f t="shared" si="32"/>
        <v>1.462629808395495E-4</v>
      </c>
      <c r="E148" s="67">
        <v>1</v>
      </c>
      <c r="F148" s="68">
        <f t="shared" si="28"/>
        <v>9.6237128284092002E-5</v>
      </c>
      <c r="G148" s="67">
        <v>2</v>
      </c>
      <c r="H148" s="68">
        <f t="shared" si="29"/>
        <v>1.4043957587248087E-4</v>
      </c>
      <c r="I148" s="67">
        <v>1</v>
      </c>
      <c r="J148" s="68">
        <f t="shared" si="30"/>
        <v>2.2104332449160034E-4</v>
      </c>
      <c r="K148" s="67">
        <v>1</v>
      </c>
      <c r="L148" s="68">
        <f t="shared" si="33"/>
        <v>1.0771219302024989E-4</v>
      </c>
      <c r="M148" s="69">
        <v>2</v>
      </c>
      <c r="N148" s="60">
        <f t="shared" si="34"/>
        <v>1.2528188423953897E-4</v>
      </c>
      <c r="O148" s="67">
        <f t="shared" ref="O148:O211" si="35">+C148+E148+G148+I148+K148+M148</f>
        <v>8</v>
      </c>
      <c r="P148" s="68">
        <f t="shared" si="31"/>
        <v>1.3063143972175502E-4</v>
      </c>
    </row>
    <row r="149" spans="2:16" x14ac:dyDescent="0.25">
      <c r="B149" s="65" t="s">
        <v>227</v>
      </c>
      <c r="C149" s="67">
        <v>0</v>
      </c>
      <c r="D149" s="60">
        <f t="shared" si="32"/>
        <v>0</v>
      </c>
      <c r="E149" s="67">
        <v>0</v>
      </c>
      <c r="F149" s="68">
        <v>0</v>
      </c>
      <c r="G149" s="67">
        <v>0</v>
      </c>
      <c r="H149" s="68">
        <v>0</v>
      </c>
      <c r="I149" s="67">
        <v>0</v>
      </c>
      <c r="J149" s="68">
        <v>0</v>
      </c>
      <c r="K149" s="67">
        <v>8</v>
      </c>
      <c r="L149" s="68">
        <f t="shared" si="33"/>
        <v>8.6169754416199913E-4</v>
      </c>
      <c r="M149" s="69">
        <v>0</v>
      </c>
      <c r="N149" s="60">
        <f t="shared" si="34"/>
        <v>0</v>
      </c>
      <c r="O149" s="67">
        <f t="shared" si="35"/>
        <v>8</v>
      </c>
      <c r="P149" s="68">
        <v>0</v>
      </c>
    </row>
    <row r="150" spans="2:16" x14ac:dyDescent="0.25">
      <c r="B150" s="65" t="s">
        <v>228</v>
      </c>
      <c r="C150" s="67">
        <v>0</v>
      </c>
      <c r="D150" s="60">
        <f t="shared" si="32"/>
        <v>0</v>
      </c>
      <c r="E150" s="67">
        <v>3</v>
      </c>
      <c r="F150" s="68">
        <f t="shared" ref="F150:F155" si="36">+E150/$E$494</f>
        <v>2.88711384852276E-4</v>
      </c>
      <c r="G150" s="67">
        <v>1</v>
      </c>
      <c r="H150" s="68">
        <f t="shared" ref="H150:H155" si="37">+G150/$G$494</f>
        <v>7.0219787936240437E-5</v>
      </c>
      <c r="I150" s="67">
        <v>0</v>
      </c>
      <c r="J150" s="68">
        <f t="shared" ref="J150:J155" si="38">I150/$I$494</f>
        <v>0</v>
      </c>
      <c r="K150" s="67">
        <v>2</v>
      </c>
      <c r="L150" s="68">
        <f t="shared" si="33"/>
        <v>2.1542438604049978E-4</v>
      </c>
      <c r="M150" s="69">
        <v>2</v>
      </c>
      <c r="N150" s="60">
        <f t="shared" si="34"/>
        <v>1.2528188423953897E-4</v>
      </c>
      <c r="O150" s="67">
        <f t="shared" si="35"/>
        <v>8</v>
      </c>
      <c r="P150" s="68">
        <f t="shared" ref="P150:P155" si="39">+O150/$O$494</f>
        <v>1.3063143972175502E-4</v>
      </c>
    </row>
    <row r="151" spans="2:16" x14ac:dyDescent="0.25">
      <c r="B151" s="65" t="s">
        <v>229</v>
      </c>
      <c r="C151" s="67">
        <v>0</v>
      </c>
      <c r="D151" s="60">
        <f t="shared" si="32"/>
        <v>0</v>
      </c>
      <c r="E151" s="67">
        <v>1</v>
      </c>
      <c r="F151" s="68">
        <f t="shared" si="36"/>
        <v>9.6237128284092002E-5</v>
      </c>
      <c r="G151" s="67">
        <v>3</v>
      </c>
      <c r="H151" s="68">
        <f t="shared" si="37"/>
        <v>2.106593638087213E-4</v>
      </c>
      <c r="I151" s="67">
        <v>2</v>
      </c>
      <c r="J151" s="68">
        <f t="shared" si="38"/>
        <v>4.4208664898320068E-4</v>
      </c>
      <c r="K151" s="67">
        <v>2</v>
      </c>
      <c r="L151" s="68">
        <f t="shared" si="33"/>
        <v>2.1542438604049978E-4</v>
      </c>
      <c r="M151" s="69">
        <v>0</v>
      </c>
      <c r="N151" s="60">
        <f t="shared" si="34"/>
        <v>0</v>
      </c>
      <c r="O151" s="67">
        <f t="shared" si="35"/>
        <v>8</v>
      </c>
      <c r="P151" s="68">
        <f t="shared" si="39"/>
        <v>1.3063143972175502E-4</v>
      </c>
    </row>
    <row r="152" spans="2:16" x14ac:dyDescent="0.25">
      <c r="B152" s="65" t="s">
        <v>230</v>
      </c>
      <c r="C152" s="67">
        <v>1</v>
      </c>
      <c r="D152" s="60">
        <f t="shared" si="32"/>
        <v>1.462629808395495E-4</v>
      </c>
      <c r="E152" s="67">
        <v>0</v>
      </c>
      <c r="F152" s="68">
        <f t="shared" si="36"/>
        <v>0</v>
      </c>
      <c r="G152" s="67">
        <v>1</v>
      </c>
      <c r="H152" s="68">
        <f t="shared" si="37"/>
        <v>7.0219787936240437E-5</v>
      </c>
      <c r="I152" s="67">
        <v>2</v>
      </c>
      <c r="J152" s="68">
        <f t="shared" si="38"/>
        <v>4.4208664898320068E-4</v>
      </c>
      <c r="K152" s="67">
        <v>0</v>
      </c>
      <c r="L152" s="68">
        <f t="shared" si="33"/>
        <v>0</v>
      </c>
      <c r="M152" s="69">
        <v>4</v>
      </c>
      <c r="N152" s="60">
        <f t="shared" si="34"/>
        <v>2.5056376847907793E-4</v>
      </c>
      <c r="O152" s="67">
        <f t="shared" si="35"/>
        <v>8</v>
      </c>
      <c r="P152" s="68">
        <f t="shared" si="39"/>
        <v>1.3063143972175502E-4</v>
      </c>
    </row>
    <row r="153" spans="2:16" x14ac:dyDescent="0.25">
      <c r="B153" s="65" t="s">
        <v>231</v>
      </c>
      <c r="C153" s="67">
        <v>0</v>
      </c>
      <c r="D153" s="60">
        <f t="shared" si="32"/>
        <v>0</v>
      </c>
      <c r="E153" s="67">
        <v>0</v>
      </c>
      <c r="F153" s="68">
        <f t="shared" si="36"/>
        <v>0</v>
      </c>
      <c r="G153" s="67">
        <v>7</v>
      </c>
      <c r="H153" s="68">
        <f t="shared" si="37"/>
        <v>4.9153851555368299E-4</v>
      </c>
      <c r="I153" s="67">
        <v>0</v>
      </c>
      <c r="J153" s="68">
        <f t="shared" si="38"/>
        <v>0</v>
      </c>
      <c r="K153" s="67">
        <v>0</v>
      </c>
      <c r="L153" s="68">
        <f t="shared" si="33"/>
        <v>0</v>
      </c>
      <c r="M153" s="69">
        <v>1</v>
      </c>
      <c r="N153" s="60">
        <f t="shared" si="34"/>
        <v>6.2640942119769483E-5</v>
      </c>
      <c r="O153" s="67">
        <f t="shared" si="35"/>
        <v>8</v>
      </c>
      <c r="P153" s="68">
        <f t="shared" si="39"/>
        <v>1.3063143972175502E-4</v>
      </c>
    </row>
    <row r="154" spans="2:16" x14ac:dyDescent="0.25">
      <c r="B154" s="65" t="s">
        <v>232</v>
      </c>
      <c r="C154" s="67">
        <v>1</v>
      </c>
      <c r="D154" s="60">
        <f t="shared" si="32"/>
        <v>1.462629808395495E-4</v>
      </c>
      <c r="E154" s="67">
        <v>0</v>
      </c>
      <c r="F154" s="68">
        <f t="shared" si="36"/>
        <v>0</v>
      </c>
      <c r="G154" s="67">
        <v>3</v>
      </c>
      <c r="H154" s="68">
        <f t="shared" si="37"/>
        <v>2.106593638087213E-4</v>
      </c>
      <c r="I154" s="67">
        <v>1</v>
      </c>
      <c r="J154" s="68">
        <f t="shared" si="38"/>
        <v>2.2104332449160034E-4</v>
      </c>
      <c r="K154" s="67">
        <v>3</v>
      </c>
      <c r="L154" s="68">
        <f t="shared" si="33"/>
        <v>3.2313657906074967E-4</v>
      </c>
      <c r="M154" s="69">
        <v>0</v>
      </c>
      <c r="N154" s="60">
        <f t="shared" si="34"/>
        <v>0</v>
      </c>
      <c r="O154" s="67">
        <f t="shared" si="35"/>
        <v>8</v>
      </c>
      <c r="P154" s="68">
        <f t="shared" si="39"/>
        <v>1.3063143972175502E-4</v>
      </c>
    </row>
    <row r="155" spans="2:16" x14ac:dyDescent="0.25">
      <c r="B155" s="65" t="s">
        <v>233</v>
      </c>
      <c r="C155" s="67">
        <v>0</v>
      </c>
      <c r="D155" s="60">
        <f t="shared" si="32"/>
        <v>0</v>
      </c>
      <c r="E155" s="67">
        <v>0</v>
      </c>
      <c r="F155" s="68">
        <f t="shared" si="36"/>
        <v>0</v>
      </c>
      <c r="G155" s="67">
        <v>4</v>
      </c>
      <c r="H155" s="68">
        <f t="shared" si="37"/>
        <v>2.8087915174496175E-4</v>
      </c>
      <c r="I155" s="67">
        <v>2</v>
      </c>
      <c r="J155" s="68">
        <f t="shared" si="38"/>
        <v>4.4208664898320068E-4</v>
      </c>
      <c r="K155" s="67">
        <v>1</v>
      </c>
      <c r="L155" s="68">
        <f t="shared" si="33"/>
        <v>1.0771219302024989E-4</v>
      </c>
      <c r="M155" s="69">
        <v>1</v>
      </c>
      <c r="N155" s="60">
        <f t="shared" si="34"/>
        <v>6.2640942119769483E-5</v>
      </c>
      <c r="O155" s="67">
        <f t="shared" si="35"/>
        <v>8</v>
      </c>
      <c r="P155" s="68">
        <f t="shared" si="39"/>
        <v>1.3063143972175502E-4</v>
      </c>
    </row>
    <row r="156" spans="2:16" x14ac:dyDescent="0.25">
      <c r="B156" s="65" t="s">
        <v>234</v>
      </c>
      <c r="C156" s="67">
        <v>0</v>
      </c>
      <c r="D156" s="60">
        <f t="shared" si="32"/>
        <v>0</v>
      </c>
      <c r="E156" s="67">
        <v>0</v>
      </c>
      <c r="F156" s="68">
        <v>0</v>
      </c>
      <c r="G156" s="67">
        <v>0</v>
      </c>
      <c r="H156" s="68">
        <v>0</v>
      </c>
      <c r="I156" s="67">
        <v>0</v>
      </c>
      <c r="J156" s="68">
        <v>0</v>
      </c>
      <c r="K156" s="67">
        <v>8</v>
      </c>
      <c r="L156" s="68">
        <f t="shared" si="33"/>
        <v>8.6169754416199913E-4</v>
      </c>
      <c r="M156" s="69">
        <v>0</v>
      </c>
      <c r="N156" s="60">
        <f t="shared" si="34"/>
        <v>0</v>
      </c>
      <c r="O156" s="67">
        <f t="shared" si="35"/>
        <v>8</v>
      </c>
      <c r="P156" s="68">
        <v>0</v>
      </c>
    </row>
    <row r="157" spans="2:16" x14ac:dyDescent="0.25">
      <c r="B157" s="65" t="s">
        <v>235</v>
      </c>
      <c r="C157" s="67">
        <v>0</v>
      </c>
      <c r="D157" s="60">
        <f t="shared" si="32"/>
        <v>0</v>
      </c>
      <c r="E157" s="67">
        <v>2</v>
      </c>
      <c r="F157" s="68">
        <f t="shared" ref="F157:F164" si="40">+E157/$E$494</f>
        <v>1.92474256568184E-4</v>
      </c>
      <c r="G157" s="67">
        <v>3</v>
      </c>
      <c r="H157" s="68">
        <f t="shared" ref="H157:H164" si="41">+G157/$G$494</f>
        <v>2.106593638087213E-4</v>
      </c>
      <c r="I157" s="67">
        <v>0</v>
      </c>
      <c r="J157" s="68">
        <f t="shared" ref="J157:J164" si="42">I157/$I$494</f>
        <v>0</v>
      </c>
      <c r="K157" s="67">
        <v>0</v>
      </c>
      <c r="L157" s="68">
        <f t="shared" si="33"/>
        <v>0</v>
      </c>
      <c r="M157" s="69">
        <v>2</v>
      </c>
      <c r="N157" s="60">
        <f t="shared" si="34"/>
        <v>1.2528188423953897E-4</v>
      </c>
      <c r="O157" s="67">
        <f t="shared" si="35"/>
        <v>7</v>
      </c>
      <c r="P157" s="68">
        <f t="shared" ref="P157:P164" si="43">+O157/$O$494</f>
        <v>1.1430250975653565E-4</v>
      </c>
    </row>
    <row r="158" spans="2:16" x14ac:dyDescent="0.25">
      <c r="B158" s="65" t="s">
        <v>236</v>
      </c>
      <c r="C158" s="67">
        <v>1</v>
      </c>
      <c r="D158" s="60">
        <f t="shared" si="32"/>
        <v>1.462629808395495E-4</v>
      </c>
      <c r="E158" s="67">
        <v>1</v>
      </c>
      <c r="F158" s="68">
        <f t="shared" si="40"/>
        <v>9.6237128284092002E-5</v>
      </c>
      <c r="G158" s="67">
        <v>3</v>
      </c>
      <c r="H158" s="68">
        <f t="shared" si="41"/>
        <v>2.106593638087213E-4</v>
      </c>
      <c r="I158" s="67">
        <v>0</v>
      </c>
      <c r="J158" s="68">
        <f t="shared" si="42"/>
        <v>0</v>
      </c>
      <c r="K158" s="67">
        <v>0</v>
      </c>
      <c r="L158" s="68">
        <f t="shared" si="33"/>
        <v>0</v>
      </c>
      <c r="M158" s="69">
        <v>2</v>
      </c>
      <c r="N158" s="60">
        <f t="shared" si="34"/>
        <v>1.2528188423953897E-4</v>
      </c>
      <c r="O158" s="67">
        <f t="shared" si="35"/>
        <v>7</v>
      </c>
      <c r="P158" s="68">
        <f t="shared" si="43"/>
        <v>1.1430250975653565E-4</v>
      </c>
    </row>
    <row r="159" spans="2:16" x14ac:dyDescent="0.25">
      <c r="B159" s="65" t="s">
        <v>237</v>
      </c>
      <c r="C159" s="67">
        <v>1</v>
      </c>
      <c r="D159" s="60">
        <f t="shared" si="32"/>
        <v>1.462629808395495E-4</v>
      </c>
      <c r="E159" s="67">
        <v>1</v>
      </c>
      <c r="F159" s="68">
        <f t="shared" si="40"/>
        <v>9.6237128284092002E-5</v>
      </c>
      <c r="G159" s="67">
        <v>1</v>
      </c>
      <c r="H159" s="68">
        <f t="shared" si="41"/>
        <v>7.0219787936240437E-5</v>
      </c>
      <c r="I159" s="67">
        <v>0</v>
      </c>
      <c r="J159" s="68">
        <f t="shared" si="42"/>
        <v>0</v>
      </c>
      <c r="K159" s="67">
        <v>3</v>
      </c>
      <c r="L159" s="68">
        <f t="shared" si="33"/>
        <v>3.2313657906074967E-4</v>
      </c>
      <c r="M159" s="69">
        <v>1</v>
      </c>
      <c r="N159" s="60">
        <f t="shared" si="34"/>
        <v>6.2640942119769483E-5</v>
      </c>
      <c r="O159" s="67">
        <f t="shared" si="35"/>
        <v>7</v>
      </c>
      <c r="P159" s="68">
        <f t="shared" si="43"/>
        <v>1.1430250975653565E-4</v>
      </c>
    </row>
    <row r="160" spans="2:16" x14ac:dyDescent="0.25">
      <c r="B160" s="65" t="s">
        <v>238</v>
      </c>
      <c r="C160" s="67">
        <v>0</v>
      </c>
      <c r="D160" s="60">
        <f t="shared" si="32"/>
        <v>0</v>
      </c>
      <c r="E160" s="67">
        <v>1</v>
      </c>
      <c r="F160" s="68">
        <f t="shared" si="40"/>
        <v>9.6237128284092002E-5</v>
      </c>
      <c r="G160" s="67">
        <v>1</v>
      </c>
      <c r="H160" s="68">
        <f t="shared" si="41"/>
        <v>7.0219787936240437E-5</v>
      </c>
      <c r="I160" s="67">
        <v>1</v>
      </c>
      <c r="J160" s="68">
        <f t="shared" si="42"/>
        <v>2.2104332449160034E-4</v>
      </c>
      <c r="K160" s="67">
        <v>1</v>
      </c>
      <c r="L160" s="68">
        <f t="shared" si="33"/>
        <v>1.0771219302024989E-4</v>
      </c>
      <c r="M160" s="69">
        <v>3</v>
      </c>
      <c r="N160" s="60">
        <f t="shared" si="34"/>
        <v>1.8792282635930844E-4</v>
      </c>
      <c r="O160" s="67">
        <f t="shared" si="35"/>
        <v>7</v>
      </c>
      <c r="P160" s="68">
        <f t="shared" si="43"/>
        <v>1.1430250975653565E-4</v>
      </c>
    </row>
    <row r="161" spans="2:16" x14ac:dyDescent="0.25">
      <c r="B161" s="65" t="s">
        <v>239</v>
      </c>
      <c r="C161" s="67">
        <v>2</v>
      </c>
      <c r="D161" s="60">
        <f t="shared" si="32"/>
        <v>2.9252596167909901E-4</v>
      </c>
      <c r="E161" s="67">
        <v>1</v>
      </c>
      <c r="F161" s="68">
        <f t="shared" si="40"/>
        <v>9.6237128284092002E-5</v>
      </c>
      <c r="G161" s="67">
        <v>2</v>
      </c>
      <c r="H161" s="68">
        <f t="shared" si="41"/>
        <v>1.4043957587248087E-4</v>
      </c>
      <c r="I161" s="67">
        <v>1</v>
      </c>
      <c r="J161" s="68">
        <f t="shared" si="42"/>
        <v>2.2104332449160034E-4</v>
      </c>
      <c r="K161" s="67">
        <v>1</v>
      </c>
      <c r="L161" s="68">
        <f t="shared" si="33"/>
        <v>1.0771219302024989E-4</v>
      </c>
      <c r="M161" s="69">
        <v>0</v>
      </c>
      <c r="N161" s="60">
        <f t="shared" si="34"/>
        <v>0</v>
      </c>
      <c r="O161" s="67">
        <f t="shared" si="35"/>
        <v>7</v>
      </c>
      <c r="P161" s="68">
        <f t="shared" si="43"/>
        <v>1.1430250975653565E-4</v>
      </c>
    </row>
    <row r="162" spans="2:16" x14ac:dyDescent="0.25">
      <c r="B162" s="65" t="s">
        <v>101</v>
      </c>
      <c r="C162" s="67">
        <v>0</v>
      </c>
      <c r="D162" s="60">
        <f t="shared" si="32"/>
        <v>0</v>
      </c>
      <c r="E162" s="67">
        <v>0</v>
      </c>
      <c r="F162" s="68">
        <f t="shared" si="40"/>
        <v>0</v>
      </c>
      <c r="G162" s="67">
        <v>2</v>
      </c>
      <c r="H162" s="68">
        <f t="shared" si="41"/>
        <v>1.4043957587248087E-4</v>
      </c>
      <c r="I162" s="67">
        <v>0</v>
      </c>
      <c r="J162" s="68">
        <f t="shared" si="42"/>
        <v>0</v>
      </c>
      <c r="K162" s="67">
        <v>2</v>
      </c>
      <c r="L162" s="68">
        <f t="shared" si="33"/>
        <v>2.1542438604049978E-4</v>
      </c>
      <c r="M162" s="69">
        <v>3</v>
      </c>
      <c r="N162" s="60">
        <f t="shared" si="34"/>
        <v>1.8792282635930844E-4</v>
      </c>
      <c r="O162" s="67">
        <f t="shared" si="35"/>
        <v>7</v>
      </c>
      <c r="P162" s="68">
        <f t="shared" si="43"/>
        <v>1.1430250975653565E-4</v>
      </c>
    </row>
    <row r="163" spans="2:16" x14ac:dyDescent="0.25">
      <c r="B163" s="65" t="s">
        <v>240</v>
      </c>
      <c r="C163" s="67">
        <v>0</v>
      </c>
      <c r="D163" s="60">
        <f t="shared" si="32"/>
        <v>0</v>
      </c>
      <c r="E163" s="67">
        <v>0</v>
      </c>
      <c r="F163" s="68">
        <f t="shared" si="40"/>
        <v>0</v>
      </c>
      <c r="G163" s="67">
        <v>5</v>
      </c>
      <c r="H163" s="68">
        <f t="shared" si="41"/>
        <v>3.5109893968120215E-4</v>
      </c>
      <c r="I163" s="67">
        <v>1</v>
      </c>
      <c r="J163" s="68">
        <f t="shared" si="42"/>
        <v>2.2104332449160034E-4</v>
      </c>
      <c r="K163" s="67">
        <v>0</v>
      </c>
      <c r="L163" s="68">
        <f t="shared" si="33"/>
        <v>0</v>
      </c>
      <c r="M163" s="69">
        <v>1</v>
      </c>
      <c r="N163" s="60">
        <f t="shared" si="34"/>
        <v>6.2640942119769483E-5</v>
      </c>
      <c r="O163" s="67">
        <f t="shared" si="35"/>
        <v>7</v>
      </c>
      <c r="P163" s="68">
        <f t="shared" si="43"/>
        <v>1.1430250975653565E-4</v>
      </c>
    </row>
    <row r="164" spans="2:16" x14ac:dyDescent="0.25">
      <c r="B164" s="65" t="s">
        <v>241</v>
      </c>
      <c r="C164" s="67">
        <v>0</v>
      </c>
      <c r="D164" s="60">
        <f t="shared" si="32"/>
        <v>0</v>
      </c>
      <c r="E164" s="67">
        <v>2</v>
      </c>
      <c r="F164" s="68">
        <f t="shared" si="40"/>
        <v>1.92474256568184E-4</v>
      </c>
      <c r="G164" s="67">
        <v>3</v>
      </c>
      <c r="H164" s="68">
        <f t="shared" si="41"/>
        <v>2.106593638087213E-4</v>
      </c>
      <c r="I164" s="67">
        <v>1</v>
      </c>
      <c r="J164" s="68">
        <f t="shared" si="42"/>
        <v>2.2104332449160034E-4</v>
      </c>
      <c r="K164" s="67">
        <v>1</v>
      </c>
      <c r="L164" s="68">
        <f t="shared" si="33"/>
        <v>1.0771219302024989E-4</v>
      </c>
      <c r="M164" s="69">
        <v>0</v>
      </c>
      <c r="N164" s="60">
        <f t="shared" si="34"/>
        <v>0</v>
      </c>
      <c r="O164" s="67">
        <f t="shared" si="35"/>
        <v>7</v>
      </c>
      <c r="P164" s="68">
        <f t="shared" si="43"/>
        <v>1.1430250975653565E-4</v>
      </c>
    </row>
    <row r="165" spans="2:16" x14ac:dyDescent="0.25">
      <c r="B165" s="65" t="s">
        <v>242</v>
      </c>
      <c r="C165" s="67">
        <v>0</v>
      </c>
      <c r="D165" s="60">
        <f t="shared" si="32"/>
        <v>0</v>
      </c>
      <c r="E165" s="67">
        <v>0</v>
      </c>
      <c r="F165" s="68">
        <v>0</v>
      </c>
      <c r="G165" s="67">
        <v>0</v>
      </c>
      <c r="H165" s="68">
        <v>0</v>
      </c>
      <c r="I165" s="67">
        <v>1</v>
      </c>
      <c r="J165" s="68">
        <v>0</v>
      </c>
      <c r="K165" s="67">
        <v>3</v>
      </c>
      <c r="L165" s="68">
        <f t="shared" si="33"/>
        <v>3.2313657906074967E-4</v>
      </c>
      <c r="M165" s="69">
        <v>3</v>
      </c>
      <c r="N165" s="60">
        <f t="shared" si="34"/>
        <v>1.8792282635930844E-4</v>
      </c>
      <c r="O165" s="67">
        <f t="shared" si="35"/>
        <v>7</v>
      </c>
      <c r="P165" s="68">
        <v>0</v>
      </c>
    </row>
    <row r="166" spans="2:16" x14ac:dyDescent="0.25">
      <c r="B166" s="65" t="s">
        <v>243</v>
      </c>
      <c r="C166" s="67">
        <v>0</v>
      </c>
      <c r="D166" s="60">
        <f t="shared" si="32"/>
        <v>0</v>
      </c>
      <c r="E166" s="67">
        <v>1</v>
      </c>
      <c r="F166" s="68">
        <f t="shared" ref="F166:F176" si="44">+E166/$E$494</f>
        <v>9.6237128284092002E-5</v>
      </c>
      <c r="G166" s="67">
        <v>2</v>
      </c>
      <c r="H166" s="68">
        <f t="shared" ref="H166:H176" si="45">+G166/$G$494</f>
        <v>1.4043957587248087E-4</v>
      </c>
      <c r="I166" s="67">
        <v>1</v>
      </c>
      <c r="J166" s="68">
        <f t="shared" ref="J166:J176" si="46">I166/$I$494</f>
        <v>2.2104332449160034E-4</v>
      </c>
      <c r="K166" s="67">
        <v>0</v>
      </c>
      <c r="L166" s="68">
        <f t="shared" si="33"/>
        <v>0</v>
      </c>
      <c r="M166" s="69">
        <v>3</v>
      </c>
      <c r="N166" s="60">
        <f t="shared" si="34"/>
        <v>1.8792282635930844E-4</v>
      </c>
      <c r="O166" s="67">
        <f t="shared" si="35"/>
        <v>7</v>
      </c>
      <c r="P166" s="68">
        <f t="shared" ref="P166:P176" si="47">+O166/$O$494</f>
        <v>1.1430250975653565E-4</v>
      </c>
    </row>
    <row r="167" spans="2:16" x14ac:dyDescent="0.25">
      <c r="B167" s="65" t="s">
        <v>244</v>
      </c>
      <c r="C167" s="67">
        <v>2</v>
      </c>
      <c r="D167" s="60">
        <f t="shared" si="32"/>
        <v>2.9252596167909901E-4</v>
      </c>
      <c r="E167" s="67">
        <v>1</v>
      </c>
      <c r="F167" s="68">
        <f t="shared" si="44"/>
        <v>9.6237128284092002E-5</v>
      </c>
      <c r="G167" s="67">
        <v>1</v>
      </c>
      <c r="H167" s="68">
        <f t="shared" si="45"/>
        <v>7.0219787936240437E-5</v>
      </c>
      <c r="I167" s="67">
        <v>0</v>
      </c>
      <c r="J167" s="68">
        <f t="shared" si="46"/>
        <v>0</v>
      </c>
      <c r="K167" s="67">
        <v>1</v>
      </c>
      <c r="L167" s="68">
        <f t="shared" si="33"/>
        <v>1.0771219302024989E-4</v>
      </c>
      <c r="M167" s="69">
        <v>1</v>
      </c>
      <c r="N167" s="60">
        <f t="shared" si="34"/>
        <v>6.2640942119769483E-5</v>
      </c>
      <c r="O167" s="67">
        <f t="shared" si="35"/>
        <v>6</v>
      </c>
      <c r="P167" s="68">
        <f t="shared" si="47"/>
        <v>9.7973579791316281E-5</v>
      </c>
    </row>
    <row r="168" spans="2:16" x14ac:dyDescent="0.25">
      <c r="B168" s="65" t="s">
        <v>245</v>
      </c>
      <c r="C168" s="67">
        <v>0</v>
      </c>
      <c r="D168" s="60">
        <f t="shared" si="32"/>
        <v>0</v>
      </c>
      <c r="E168" s="67">
        <v>1</v>
      </c>
      <c r="F168" s="68">
        <f t="shared" si="44"/>
        <v>9.6237128284092002E-5</v>
      </c>
      <c r="G168" s="67">
        <v>0</v>
      </c>
      <c r="H168" s="68">
        <f t="shared" si="45"/>
        <v>0</v>
      </c>
      <c r="I168" s="67">
        <v>0</v>
      </c>
      <c r="J168" s="68">
        <f t="shared" si="46"/>
        <v>0</v>
      </c>
      <c r="K168" s="67">
        <v>1</v>
      </c>
      <c r="L168" s="68">
        <f t="shared" si="33"/>
        <v>1.0771219302024989E-4</v>
      </c>
      <c r="M168" s="69">
        <v>4</v>
      </c>
      <c r="N168" s="60">
        <f t="shared" si="34"/>
        <v>2.5056376847907793E-4</v>
      </c>
      <c r="O168" s="67">
        <f t="shared" si="35"/>
        <v>6</v>
      </c>
      <c r="P168" s="68">
        <f t="shared" si="47"/>
        <v>9.7973579791316281E-5</v>
      </c>
    </row>
    <row r="169" spans="2:16" x14ac:dyDescent="0.25">
      <c r="B169" s="65" t="s">
        <v>246</v>
      </c>
      <c r="C169" s="67">
        <v>0</v>
      </c>
      <c r="D169" s="60">
        <f t="shared" si="32"/>
        <v>0</v>
      </c>
      <c r="E169" s="67">
        <v>1</v>
      </c>
      <c r="F169" s="68">
        <f t="shared" si="44"/>
        <v>9.6237128284092002E-5</v>
      </c>
      <c r="G169" s="67">
        <v>3</v>
      </c>
      <c r="H169" s="68">
        <f t="shared" si="45"/>
        <v>2.106593638087213E-4</v>
      </c>
      <c r="I169" s="67">
        <v>2</v>
      </c>
      <c r="J169" s="68">
        <f t="shared" si="46"/>
        <v>4.4208664898320068E-4</v>
      </c>
      <c r="K169" s="67">
        <v>0</v>
      </c>
      <c r="L169" s="68">
        <f t="shared" si="33"/>
        <v>0</v>
      </c>
      <c r="M169" s="69">
        <v>0</v>
      </c>
      <c r="N169" s="60">
        <f t="shared" si="34"/>
        <v>0</v>
      </c>
      <c r="O169" s="67">
        <f t="shared" si="35"/>
        <v>6</v>
      </c>
      <c r="P169" s="68">
        <f t="shared" si="47"/>
        <v>9.7973579791316281E-5</v>
      </c>
    </row>
    <row r="170" spans="2:16" x14ac:dyDescent="0.25">
      <c r="B170" s="65" t="s">
        <v>247</v>
      </c>
      <c r="C170" s="67">
        <v>0</v>
      </c>
      <c r="D170" s="60">
        <f t="shared" si="32"/>
        <v>0</v>
      </c>
      <c r="E170" s="67">
        <v>0</v>
      </c>
      <c r="F170" s="68">
        <f t="shared" si="44"/>
        <v>0</v>
      </c>
      <c r="G170" s="67">
        <v>2</v>
      </c>
      <c r="H170" s="68">
        <f t="shared" si="45"/>
        <v>1.4043957587248087E-4</v>
      </c>
      <c r="I170" s="67">
        <v>1</v>
      </c>
      <c r="J170" s="68">
        <f t="shared" si="46"/>
        <v>2.2104332449160034E-4</v>
      </c>
      <c r="K170" s="67">
        <v>1</v>
      </c>
      <c r="L170" s="68">
        <f t="shared" si="33"/>
        <v>1.0771219302024989E-4</v>
      </c>
      <c r="M170" s="69">
        <v>2</v>
      </c>
      <c r="N170" s="60">
        <f t="shared" si="34"/>
        <v>1.2528188423953897E-4</v>
      </c>
      <c r="O170" s="67">
        <f t="shared" si="35"/>
        <v>6</v>
      </c>
      <c r="P170" s="68">
        <f t="shared" si="47"/>
        <v>9.7973579791316281E-5</v>
      </c>
    </row>
    <row r="171" spans="2:16" x14ac:dyDescent="0.25">
      <c r="B171" s="65" t="s">
        <v>248</v>
      </c>
      <c r="C171" s="67">
        <v>1</v>
      </c>
      <c r="D171" s="60">
        <f t="shared" si="32"/>
        <v>1.462629808395495E-4</v>
      </c>
      <c r="E171" s="67">
        <v>0</v>
      </c>
      <c r="F171" s="68">
        <f t="shared" si="44"/>
        <v>0</v>
      </c>
      <c r="G171" s="67">
        <v>2</v>
      </c>
      <c r="H171" s="68">
        <f t="shared" si="45"/>
        <v>1.4043957587248087E-4</v>
      </c>
      <c r="I171" s="67">
        <v>0</v>
      </c>
      <c r="J171" s="68">
        <f t="shared" si="46"/>
        <v>0</v>
      </c>
      <c r="K171" s="67">
        <v>3</v>
      </c>
      <c r="L171" s="68">
        <f t="shared" si="33"/>
        <v>3.2313657906074967E-4</v>
      </c>
      <c r="M171" s="69">
        <v>0</v>
      </c>
      <c r="N171" s="60">
        <f t="shared" si="34"/>
        <v>0</v>
      </c>
      <c r="O171" s="67">
        <f t="shared" si="35"/>
        <v>6</v>
      </c>
      <c r="P171" s="68">
        <f t="shared" si="47"/>
        <v>9.7973579791316281E-5</v>
      </c>
    </row>
    <row r="172" spans="2:16" x14ac:dyDescent="0.25">
      <c r="B172" s="65" t="s">
        <v>249</v>
      </c>
      <c r="C172" s="67">
        <v>0</v>
      </c>
      <c r="D172" s="60">
        <f t="shared" si="32"/>
        <v>0</v>
      </c>
      <c r="E172" s="67">
        <v>0</v>
      </c>
      <c r="F172" s="68">
        <f t="shared" si="44"/>
        <v>0</v>
      </c>
      <c r="G172" s="67">
        <v>1</v>
      </c>
      <c r="H172" s="68">
        <f t="shared" si="45"/>
        <v>7.0219787936240437E-5</v>
      </c>
      <c r="I172" s="67">
        <v>1</v>
      </c>
      <c r="J172" s="68">
        <f t="shared" si="46"/>
        <v>2.2104332449160034E-4</v>
      </c>
      <c r="K172" s="67">
        <v>1</v>
      </c>
      <c r="L172" s="68">
        <f t="shared" si="33"/>
        <v>1.0771219302024989E-4</v>
      </c>
      <c r="M172" s="69">
        <v>3</v>
      </c>
      <c r="N172" s="60">
        <f t="shared" si="34"/>
        <v>1.8792282635930844E-4</v>
      </c>
      <c r="O172" s="67">
        <f t="shared" si="35"/>
        <v>6</v>
      </c>
      <c r="P172" s="68">
        <f t="shared" si="47"/>
        <v>9.7973579791316281E-5</v>
      </c>
    </row>
    <row r="173" spans="2:16" x14ac:dyDescent="0.25">
      <c r="B173" s="65" t="s">
        <v>250</v>
      </c>
      <c r="C173" s="67">
        <v>0</v>
      </c>
      <c r="D173" s="60">
        <f t="shared" si="32"/>
        <v>0</v>
      </c>
      <c r="E173" s="67">
        <v>1</v>
      </c>
      <c r="F173" s="68">
        <f t="shared" si="44"/>
        <v>9.6237128284092002E-5</v>
      </c>
      <c r="G173" s="67">
        <v>5</v>
      </c>
      <c r="H173" s="68">
        <f t="shared" si="45"/>
        <v>3.5109893968120215E-4</v>
      </c>
      <c r="I173" s="67">
        <v>0</v>
      </c>
      <c r="J173" s="68">
        <f t="shared" si="46"/>
        <v>0</v>
      </c>
      <c r="K173" s="67">
        <v>0</v>
      </c>
      <c r="L173" s="68">
        <f t="shared" si="33"/>
        <v>0</v>
      </c>
      <c r="M173" s="69">
        <v>0</v>
      </c>
      <c r="N173" s="60">
        <f t="shared" si="34"/>
        <v>0</v>
      </c>
      <c r="O173" s="67">
        <f t="shared" si="35"/>
        <v>6</v>
      </c>
      <c r="P173" s="68">
        <f t="shared" si="47"/>
        <v>9.7973579791316281E-5</v>
      </c>
    </row>
    <row r="174" spans="2:16" x14ac:dyDescent="0.25">
      <c r="B174" s="65" t="s">
        <v>251</v>
      </c>
      <c r="C174" s="67">
        <v>1</v>
      </c>
      <c r="D174" s="60">
        <f t="shared" si="32"/>
        <v>1.462629808395495E-4</v>
      </c>
      <c r="E174" s="67">
        <v>3</v>
      </c>
      <c r="F174" s="68">
        <f t="shared" si="44"/>
        <v>2.88711384852276E-4</v>
      </c>
      <c r="G174" s="67">
        <v>1</v>
      </c>
      <c r="H174" s="68">
        <f t="shared" si="45"/>
        <v>7.0219787936240437E-5</v>
      </c>
      <c r="I174" s="67">
        <v>0</v>
      </c>
      <c r="J174" s="68">
        <f t="shared" si="46"/>
        <v>0</v>
      </c>
      <c r="K174" s="67">
        <v>0</v>
      </c>
      <c r="L174" s="68">
        <f t="shared" si="33"/>
        <v>0</v>
      </c>
      <c r="M174" s="69">
        <v>1</v>
      </c>
      <c r="N174" s="60">
        <f t="shared" si="34"/>
        <v>6.2640942119769483E-5</v>
      </c>
      <c r="O174" s="67">
        <f t="shared" si="35"/>
        <v>6</v>
      </c>
      <c r="P174" s="68">
        <f t="shared" si="47"/>
        <v>9.7973579791316281E-5</v>
      </c>
    </row>
    <row r="175" spans="2:16" x14ac:dyDescent="0.25">
      <c r="B175" s="65" t="s">
        <v>252</v>
      </c>
      <c r="C175" s="67">
        <v>2</v>
      </c>
      <c r="D175" s="60">
        <f t="shared" si="32"/>
        <v>2.9252596167909901E-4</v>
      </c>
      <c r="E175" s="67">
        <v>2</v>
      </c>
      <c r="F175" s="68">
        <f t="shared" si="44"/>
        <v>1.92474256568184E-4</v>
      </c>
      <c r="G175" s="67">
        <v>2</v>
      </c>
      <c r="H175" s="68">
        <f t="shared" si="45"/>
        <v>1.4043957587248087E-4</v>
      </c>
      <c r="I175" s="67">
        <v>0</v>
      </c>
      <c r="J175" s="68">
        <f t="shared" si="46"/>
        <v>0</v>
      </c>
      <c r="K175" s="67">
        <v>0</v>
      </c>
      <c r="L175" s="68">
        <f t="shared" si="33"/>
        <v>0</v>
      </c>
      <c r="M175" s="69">
        <v>0</v>
      </c>
      <c r="N175" s="60">
        <f t="shared" si="34"/>
        <v>0</v>
      </c>
      <c r="O175" s="67">
        <f t="shared" si="35"/>
        <v>6</v>
      </c>
      <c r="P175" s="68">
        <f t="shared" si="47"/>
        <v>9.7973579791316281E-5</v>
      </c>
    </row>
    <row r="176" spans="2:16" x14ac:dyDescent="0.25">
      <c r="B176" s="65" t="s">
        <v>253</v>
      </c>
      <c r="C176" s="67">
        <v>2</v>
      </c>
      <c r="D176" s="60">
        <f t="shared" si="32"/>
        <v>2.9252596167909901E-4</v>
      </c>
      <c r="E176" s="67">
        <v>1</v>
      </c>
      <c r="F176" s="68">
        <f t="shared" si="44"/>
        <v>9.6237128284092002E-5</v>
      </c>
      <c r="G176" s="67">
        <v>0</v>
      </c>
      <c r="H176" s="68">
        <f t="shared" si="45"/>
        <v>0</v>
      </c>
      <c r="I176" s="67">
        <v>0</v>
      </c>
      <c r="J176" s="68">
        <f t="shared" si="46"/>
        <v>0</v>
      </c>
      <c r="K176" s="67">
        <v>1</v>
      </c>
      <c r="L176" s="68">
        <f t="shared" si="33"/>
        <v>1.0771219302024989E-4</v>
      </c>
      <c r="M176" s="69">
        <v>2</v>
      </c>
      <c r="N176" s="60">
        <f t="shared" si="34"/>
        <v>1.2528188423953897E-4</v>
      </c>
      <c r="O176" s="67">
        <f t="shared" si="35"/>
        <v>6</v>
      </c>
      <c r="P176" s="68">
        <f t="shared" si="47"/>
        <v>9.7973579791316281E-5</v>
      </c>
    </row>
    <row r="177" spans="2:16" x14ac:dyDescent="0.25">
      <c r="B177" s="65" t="s">
        <v>254</v>
      </c>
      <c r="C177" s="67">
        <v>0</v>
      </c>
      <c r="D177" s="60">
        <f t="shared" si="32"/>
        <v>0</v>
      </c>
      <c r="E177" s="67">
        <v>0</v>
      </c>
      <c r="F177" s="68">
        <v>0</v>
      </c>
      <c r="G177" s="67">
        <v>0</v>
      </c>
      <c r="H177" s="68">
        <v>0</v>
      </c>
      <c r="I177" s="67">
        <v>0</v>
      </c>
      <c r="J177" s="68">
        <v>0</v>
      </c>
      <c r="K177" s="67">
        <v>5</v>
      </c>
      <c r="L177" s="68">
        <f t="shared" si="33"/>
        <v>5.3856096510124945E-4</v>
      </c>
      <c r="M177" s="69">
        <v>1</v>
      </c>
      <c r="N177" s="60">
        <f t="shared" si="34"/>
        <v>6.2640942119769483E-5</v>
      </c>
      <c r="O177" s="67">
        <f t="shared" si="35"/>
        <v>6</v>
      </c>
      <c r="P177" s="68">
        <v>0</v>
      </c>
    </row>
    <row r="178" spans="2:16" x14ac:dyDescent="0.25">
      <c r="B178" s="65" t="s">
        <v>255</v>
      </c>
      <c r="C178" s="67">
        <v>1</v>
      </c>
      <c r="D178" s="60">
        <f t="shared" si="32"/>
        <v>1.462629808395495E-4</v>
      </c>
      <c r="E178" s="67">
        <v>2</v>
      </c>
      <c r="F178" s="68">
        <f t="shared" ref="F178:F187" si="48">+E178/$E$494</f>
        <v>1.92474256568184E-4</v>
      </c>
      <c r="G178" s="67">
        <v>2</v>
      </c>
      <c r="H178" s="68">
        <f t="shared" ref="H178:H187" si="49">+G178/$G$494</f>
        <v>1.4043957587248087E-4</v>
      </c>
      <c r="I178" s="67">
        <v>0</v>
      </c>
      <c r="J178" s="68">
        <f t="shared" ref="J178:J187" si="50">I178/$I$494</f>
        <v>0</v>
      </c>
      <c r="K178" s="67">
        <v>1</v>
      </c>
      <c r="L178" s="68">
        <f t="shared" si="33"/>
        <v>1.0771219302024989E-4</v>
      </c>
      <c r="M178" s="69">
        <v>0</v>
      </c>
      <c r="N178" s="60">
        <f t="shared" si="34"/>
        <v>0</v>
      </c>
      <c r="O178" s="67">
        <f t="shared" si="35"/>
        <v>6</v>
      </c>
      <c r="P178" s="68">
        <f t="shared" ref="P178:P187" si="51">+O178/$O$494</f>
        <v>9.7973579791316281E-5</v>
      </c>
    </row>
    <row r="179" spans="2:16" x14ac:dyDescent="0.25">
      <c r="B179" s="65" t="s">
        <v>256</v>
      </c>
      <c r="C179" s="67">
        <v>0</v>
      </c>
      <c r="D179" s="60">
        <f t="shared" si="32"/>
        <v>0</v>
      </c>
      <c r="E179" s="67">
        <v>1</v>
      </c>
      <c r="F179" s="68">
        <f t="shared" si="48"/>
        <v>9.6237128284092002E-5</v>
      </c>
      <c r="G179" s="67">
        <v>3</v>
      </c>
      <c r="H179" s="68">
        <f t="shared" si="49"/>
        <v>2.106593638087213E-4</v>
      </c>
      <c r="I179" s="67">
        <v>0</v>
      </c>
      <c r="J179" s="68">
        <f t="shared" si="50"/>
        <v>0</v>
      </c>
      <c r="K179" s="67">
        <v>0</v>
      </c>
      <c r="L179" s="68">
        <f t="shared" si="33"/>
        <v>0</v>
      </c>
      <c r="M179" s="69">
        <v>2</v>
      </c>
      <c r="N179" s="60">
        <f t="shared" si="34"/>
        <v>1.2528188423953897E-4</v>
      </c>
      <c r="O179" s="67">
        <f t="shared" si="35"/>
        <v>6</v>
      </c>
      <c r="P179" s="68">
        <f t="shared" si="51"/>
        <v>9.7973579791316281E-5</v>
      </c>
    </row>
    <row r="180" spans="2:16" x14ac:dyDescent="0.25">
      <c r="B180" s="65" t="s">
        <v>257</v>
      </c>
      <c r="C180" s="67">
        <v>0</v>
      </c>
      <c r="D180" s="60">
        <f t="shared" si="32"/>
        <v>0</v>
      </c>
      <c r="E180" s="67">
        <v>0</v>
      </c>
      <c r="F180" s="68">
        <f t="shared" si="48"/>
        <v>0</v>
      </c>
      <c r="G180" s="67">
        <v>2</v>
      </c>
      <c r="H180" s="68">
        <f t="shared" si="49"/>
        <v>1.4043957587248087E-4</v>
      </c>
      <c r="I180" s="67">
        <v>0</v>
      </c>
      <c r="J180" s="68">
        <f t="shared" si="50"/>
        <v>0</v>
      </c>
      <c r="K180" s="67">
        <v>3</v>
      </c>
      <c r="L180" s="68">
        <f t="shared" si="33"/>
        <v>3.2313657906074967E-4</v>
      </c>
      <c r="M180" s="69">
        <v>1</v>
      </c>
      <c r="N180" s="60">
        <f t="shared" si="34"/>
        <v>6.2640942119769483E-5</v>
      </c>
      <c r="O180" s="67">
        <f t="shared" si="35"/>
        <v>6</v>
      </c>
      <c r="P180" s="68">
        <f t="shared" si="51"/>
        <v>9.7973579791316281E-5</v>
      </c>
    </row>
    <row r="181" spans="2:16" x14ac:dyDescent="0.25">
      <c r="B181" s="65" t="s">
        <v>258</v>
      </c>
      <c r="C181" s="67">
        <v>1</v>
      </c>
      <c r="D181" s="60">
        <f t="shared" si="32"/>
        <v>1.462629808395495E-4</v>
      </c>
      <c r="E181" s="67">
        <v>1</v>
      </c>
      <c r="F181" s="68">
        <f t="shared" si="48"/>
        <v>9.6237128284092002E-5</v>
      </c>
      <c r="G181" s="67">
        <v>2</v>
      </c>
      <c r="H181" s="68">
        <f t="shared" si="49"/>
        <v>1.4043957587248087E-4</v>
      </c>
      <c r="I181" s="67">
        <v>0</v>
      </c>
      <c r="J181" s="68">
        <f t="shared" si="50"/>
        <v>0</v>
      </c>
      <c r="K181" s="67">
        <v>0</v>
      </c>
      <c r="L181" s="68">
        <f t="shared" si="33"/>
        <v>0</v>
      </c>
      <c r="M181" s="69">
        <v>2</v>
      </c>
      <c r="N181" s="60">
        <f t="shared" si="34"/>
        <v>1.2528188423953897E-4</v>
      </c>
      <c r="O181" s="67">
        <f t="shared" si="35"/>
        <v>6</v>
      </c>
      <c r="P181" s="68">
        <f t="shared" si="51"/>
        <v>9.7973579791316281E-5</v>
      </c>
    </row>
    <row r="182" spans="2:16" x14ac:dyDescent="0.25">
      <c r="B182" s="65" t="s">
        <v>259</v>
      </c>
      <c r="C182" s="67">
        <v>1</v>
      </c>
      <c r="D182" s="60">
        <f t="shared" si="32"/>
        <v>1.462629808395495E-4</v>
      </c>
      <c r="E182" s="67">
        <v>0</v>
      </c>
      <c r="F182" s="68">
        <f t="shared" si="48"/>
        <v>0</v>
      </c>
      <c r="G182" s="67">
        <v>2</v>
      </c>
      <c r="H182" s="68">
        <f t="shared" si="49"/>
        <v>1.4043957587248087E-4</v>
      </c>
      <c r="I182" s="67">
        <v>0</v>
      </c>
      <c r="J182" s="68">
        <f t="shared" si="50"/>
        <v>0</v>
      </c>
      <c r="K182" s="67">
        <v>0</v>
      </c>
      <c r="L182" s="68">
        <f t="shared" si="33"/>
        <v>0</v>
      </c>
      <c r="M182" s="69">
        <v>2</v>
      </c>
      <c r="N182" s="60">
        <f t="shared" si="34"/>
        <v>1.2528188423953897E-4</v>
      </c>
      <c r="O182" s="67">
        <f t="shared" si="35"/>
        <v>5</v>
      </c>
      <c r="P182" s="68">
        <f t="shared" si="51"/>
        <v>8.1644649826096897E-5</v>
      </c>
    </row>
    <row r="183" spans="2:16" x14ac:dyDescent="0.25">
      <c r="B183" s="65" t="s">
        <v>260</v>
      </c>
      <c r="C183" s="67">
        <v>0</v>
      </c>
      <c r="D183" s="60">
        <f t="shared" si="32"/>
        <v>0</v>
      </c>
      <c r="E183" s="67">
        <v>4</v>
      </c>
      <c r="F183" s="68">
        <f t="shared" si="48"/>
        <v>3.8494851313636801E-4</v>
      </c>
      <c r="G183" s="67">
        <v>1</v>
      </c>
      <c r="H183" s="68">
        <f t="shared" si="49"/>
        <v>7.0219787936240437E-5</v>
      </c>
      <c r="I183" s="67">
        <v>0</v>
      </c>
      <c r="J183" s="68">
        <f t="shared" si="50"/>
        <v>0</v>
      </c>
      <c r="K183" s="67">
        <v>0</v>
      </c>
      <c r="L183" s="68">
        <f t="shared" si="33"/>
        <v>0</v>
      </c>
      <c r="M183" s="69">
        <v>0</v>
      </c>
      <c r="N183" s="60">
        <f t="shared" si="34"/>
        <v>0</v>
      </c>
      <c r="O183" s="67">
        <f t="shared" si="35"/>
        <v>5</v>
      </c>
      <c r="P183" s="68">
        <f t="shared" si="51"/>
        <v>8.1644649826096897E-5</v>
      </c>
    </row>
    <row r="184" spans="2:16" x14ac:dyDescent="0.25">
      <c r="B184" s="65" t="s">
        <v>261</v>
      </c>
      <c r="C184" s="67">
        <v>0</v>
      </c>
      <c r="D184" s="60">
        <f t="shared" si="32"/>
        <v>0</v>
      </c>
      <c r="E184" s="67">
        <v>1</v>
      </c>
      <c r="F184" s="68">
        <f t="shared" si="48"/>
        <v>9.6237128284092002E-5</v>
      </c>
      <c r="G184" s="67">
        <v>1</v>
      </c>
      <c r="H184" s="68">
        <f t="shared" si="49"/>
        <v>7.0219787936240437E-5</v>
      </c>
      <c r="I184" s="67">
        <v>3</v>
      </c>
      <c r="J184" s="68">
        <f t="shared" si="50"/>
        <v>6.6312997347480103E-4</v>
      </c>
      <c r="K184" s="67">
        <v>0</v>
      </c>
      <c r="L184" s="68">
        <f t="shared" si="33"/>
        <v>0</v>
      </c>
      <c r="M184" s="69">
        <v>0</v>
      </c>
      <c r="N184" s="60">
        <f t="shared" si="34"/>
        <v>0</v>
      </c>
      <c r="O184" s="67">
        <f t="shared" si="35"/>
        <v>5</v>
      </c>
      <c r="P184" s="68">
        <f t="shared" si="51"/>
        <v>8.1644649826096897E-5</v>
      </c>
    </row>
    <row r="185" spans="2:16" x14ac:dyDescent="0.25">
      <c r="B185" s="65" t="s">
        <v>262</v>
      </c>
      <c r="C185" s="67">
        <v>0</v>
      </c>
      <c r="D185" s="60">
        <f t="shared" si="32"/>
        <v>0</v>
      </c>
      <c r="E185" s="67">
        <v>0</v>
      </c>
      <c r="F185" s="68">
        <f t="shared" si="48"/>
        <v>0</v>
      </c>
      <c r="G185" s="67">
        <v>3</v>
      </c>
      <c r="H185" s="68">
        <f t="shared" si="49"/>
        <v>2.106593638087213E-4</v>
      </c>
      <c r="I185" s="67">
        <v>0</v>
      </c>
      <c r="J185" s="68">
        <f t="shared" si="50"/>
        <v>0</v>
      </c>
      <c r="K185" s="67">
        <v>1</v>
      </c>
      <c r="L185" s="68">
        <f t="shared" si="33"/>
        <v>1.0771219302024989E-4</v>
      </c>
      <c r="M185" s="69">
        <v>1</v>
      </c>
      <c r="N185" s="60">
        <f t="shared" si="34"/>
        <v>6.2640942119769483E-5</v>
      </c>
      <c r="O185" s="67">
        <f t="shared" si="35"/>
        <v>5</v>
      </c>
      <c r="P185" s="68">
        <f t="shared" si="51"/>
        <v>8.1644649826096897E-5</v>
      </c>
    </row>
    <row r="186" spans="2:16" x14ac:dyDescent="0.25">
      <c r="B186" s="65" t="s">
        <v>263</v>
      </c>
      <c r="C186" s="67">
        <v>0</v>
      </c>
      <c r="D186" s="60">
        <f t="shared" si="32"/>
        <v>0</v>
      </c>
      <c r="E186" s="67">
        <v>1</v>
      </c>
      <c r="F186" s="68">
        <f t="shared" si="48"/>
        <v>9.6237128284092002E-5</v>
      </c>
      <c r="G186" s="67">
        <v>1</v>
      </c>
      <c r="H186" s="68">
        <f t="shared" si="49"/>
        <v>7.0219787936240437E-5</v>
      </c>
      <c r="I186" s="67">
        <v>0</v>
      </c>
      <c r="J186" s="68">
        <f t="shared" si="50"/>
        <v>0</v>
      </c>
      <c r="K186" s="67">
        <v>0</v>
      </c>
      <c r="L186" s="68">
        <f t="shared" si="33"/>
        <v>0</v>
      </c>
      <c r="M186" s="69">
        <v>3</v>
      </c>
      <c r="N186" s="60">
        <f t="shared" si="34"/>
        <v>1.8792282635930844E-4</v>
      </c>
      <c r="O186" s="67">
        <f t="shared" si="35"/>
        <v>5</v>
      </c>
      <c r="P186" s="68">
        <f t="shared" si="51"/>
        <v>8.1644649826096897E-5</v>
      </c>
    </row>
    <row r="187" spans="2:16" x14ac:dyDescent="0.25">
      <c r="B187" s="65" t="s">
        <v>264</v>
      </c>
      <c r="C187" s="67">
        <v>0</v>
      </c>
      <c r="D187" s="60">
        <f t="shared" si="32"/>
        <v>0</v>
      </c>
      <c r="E187" s="67">
        <v>0</v>
      </c>
      <c r="F187" s="68">
        <f t="shared" si="48"/>
        <v>0</v>
      </c>
      <c r="G187" s="67">
        <v>2</v>
      </c>
      <c r="H187" s="68">
        <f t="shared" si="49"/>
        <v>1.4043957587248087E-4</v>
      </c>
      <c r="I187" s="67">
        <v>0</v>
      </c>
      <c r="J187" s="68">
        <f t="shared" si="50"/>
        <v>0</v>
      </c>
      <c r="K187" s="67">
        <v>1</v>
      </c>
      <c r="L187" s="68">
        <f t="shared" si="33"/>
        <v>1.0771219302024989E-4</v>
      </c>
      <c r="M187" s="69">
        <v>2</v>
      </c>
      <c r="N187" s="60">
        <f t="shared" si="34"/>
        <v>1.2528188423953897E-4</v>
      </c>
      <c r="O187" s="67">
        <f t="shared" si="35"/>
        <v>5</v>
      </c>
      <c r="P187" s="68">
        <f t="shared" si="51"/>
        <v>8.1644649826096897E-5</v>
      </c>
    </row>
    <row r="188" spans="2:16" x14ac:dyDescent="0.25">
      <c r="B188" s="65" t="s">
        <v>265</v>
      </c>
      <c r="C188" s="67">
        <v>0</v>
      </c>
      <c r="D188" s="60">
        <f t="shared" si="32"/>
        <v>0</v>
      </c>
      <c r="E188" s="67">
        <v>0</v>
      </c>
      <c r="F188" s="68">
        <v>0</v>
      </c>
      <c r="G188" s="67">
        <v>0</v>
      </c>
      <c r="H188" s="68">
        <v>0</v>
      </c>
      <c r="I188" s="67">
        <v>0</v>
      </c>
      <c r="J188" s="68">
        <v>0</v>
      </c>
      <c r="K188" s="67">
        <v>5</v>
      </c>
      <c r="L188" s="68">
        <f t="shared" si="33"/>
        <v>5.3856096510124945E-4</v>
      </c>
      <c r="M188" s="69">
        <v>0</v>
      </c>
      <c r="N188" s="60">
        <f t="shared" si="34"/>
        <v>0</v>
      </c>
      <c r="O188" s="67">
        <f t="shared" si="35"/>
        <v>5</v>
      </c>
      <c r="P188" s="68">
        <v>0</v>
      </c>
    </row>
    <row r="189" spans="2:16" x14ac:dyDescent="0.25">
      <c r="B189" s="65" t="s">
        <v>266</v>
      </c>
      <c r="C189" s="67">
        <v>1</v>
      </c>
      <c r="D189" s="60">
        <f t="shared" si="32"/>
        <v>1.462629808395495E-4</v>
      </c>
      <c r="E189" s="67">
        <v>0</v>
      </c>
      <c r="F189" s="68">
        <f t="shared" ref="F189:F195" si="52">+E189/$E$494</f>
        <v>0</v>
      </c>
      <c r="G189" s="67">
        <v>1</v>
      </c>
      <c r="H189" s="68">
        <f t="shared" ref="H189:H195" si="53">+G189/$G$494</f>
        <v>7.0219787936240437E-5</v>
      </c>
      <c r="I189" s="67">
        <v>0</v>
      </c>
      <c r="J189" s="68">
        <f t="shared" ref="J189:J195" si="54">I189/$I$494</f>
        <v>0</v>
      </c>
      <c r="K189" s="67">
        <v>1</v>
      </c>
      <c r="L189" s="68">
        <f t="shared" si="33"/>
        <v>1.0771219302024989E-4</v>
      </c>
      <c r="M189" s="69">
        <v>2</v>
      </c>
      <c r="N189" s="60">
        <f t="shared" si="34"/>
        <v>1.2528188423953897E-4</v>
      </c>
      <c r="O189" s="67">
        <f t="shared" si="35"/>
        <v>5</v>
      </c>
      <c r="P189" s="68">
        <f t="shared" ref="P189:P195" si="55">+O189/$O$494</f>
        <v>8.1644649826096897E-5</v>
      </c>
    </row>
    <row r="190" spans="2:16" x14ac:dyDescent="0.25">
      <c r="B190" s="65" t="s">
        <v>267</v>
      </c>
      <c r="C190" s="67">
        <v>0</v>
      </c>
      <c r="D190" s="60">
        <f t="shared" si="32"/>
        <v>0</v>
      </c>
      <c r="E190" s="67">
        <v>0</v>
      </c>
      <c r="F190" s="68">
        <f t="shared" si="52"/>
        <v>0</v>
      </c>
      <c r="G190" s="67">
        <v>1</v>
      </c>
      <c r="H190" s="68">
        <f t="shared" si="53"/>
        <v>7.0219787936240437E-5</v>
      </c>
      <c r="I190" s="67">
        <v>1</v>
      </c>
      <c r="J190" s="68">
        <f t="shared" si="54"/>
        <v>2.2104332449160034E-4</v>
      </c>
      <c r="K190" s="67">
        <v>1</v>
      </c>
      <c r="L190" s="68">
        <f t="shared" si="33"/>
        <v>1.0771219302024989E-4</v>
      </c>
      <c r="M190" s="69">
        <v>2</v>
      </c>
      <c r="N190" s="60">
        <f t="shared" si="34"/>
        <v>1.2528188423953897E-4</v>
      </c>
      <c r="O190" s="67">
        <f t="shared" si="35"/>
        <v>5</v>
      </c>
      <c r="P190" s="68">
        <f t="shared" si="55"/>
        <v>8.1644649826096897E-5</v>
      </c>
    </row>
    <row r="191" spans="2:16" x14ac:dyDescent="0.25">
      <c r="B191" s="65" t="s">
        <v>268</v>
      </c>
      <c r="C191" s="67">
        <v>1</v>
      </c>
      <c r="D191" s="60">
        <f t="shared" si="32"/>
        <v>1.462629808395495E-4</v>
      </c>
      <c r="E191" s="67">
        <v>0</v>
      </c>
      <c r="F191" s="68">
        <f t="shared" si="52"/>
        <v>0</v>
      </c>
      <c r="G191" s="67">
        <v>1</v>
      </c>
      <c r="H191" s="68">
        <f t="shared" si="53"/>
        <v>7.0219787936240437E-5</v>
      </c>
      <c r="I191" s="67">
        <v>0</v>
      </c>
      <c r="J191" s="68">
        <f t="shared" si="54"/>
        <v>0</v>
      </c>
      <c r="K191" s="67">
        <v>2</v>
      </c>
      <c r="L191" s="68">
        <f t="shared" si="33"/>
        <v>2.1542438604049978E-4</v>
      </c>
      <c r="M191" s="69">
        <v>1</v>
      </c>
      <c r="N191" s="60">
        <f t="shared" si="34"/>
        <v>6.2640942119769483E-5</v>
      </c>
      <c r="O191" s="67">
        <f t="shared" si="35"/>
        <v>5</v>
      </c>
      <c r="P191" s="68">
        <f t="shared" si="55"/>
        <v>8.1644649826096897E-5</v>
      </c>
    </row>
    <row r="192" spans="2:16" x14ac:dyDescent="0.25">
      <c r="B192" s="65" t="s">
        <v>130</v>
      </c>
      <c r="C192" s="67">
        <v>1</v>
      </c>
      <c r="D192" s="60">
        <f t="shared" si="32"/>
        <v>1.462629808395495E-4</v>
      </c>
      <c r="E192" s="67">
        <v>1</v>
      </c>
      <c r="F192" s="68">
        <f t="shared" si="52"/>
        <v>9.6237128284092002E-5</v>
      </c>
      <c r="G192" s="67">
        <v>2</v>
      </c>
      <c r="H192" s="68">
        <f t="shared" si="53"/>
        <v>1.4043957587248087E-4</v>
      </c>
      <c r="I192" s="67">
        <v>0</v>
      </c>
      <c r="J192" s="68">
        <f t="shared" si="54"/>
        <v>0</v>
      </c>
      <c r="K192" s="67">
        <v>0</v>
      </c>
      <c r="L192" s="68">
        <f t="shared" si="33"/>
        <v>0</v>
      </c>
      <c r="M192" s="69">
        <v>1</v>
      </c>
      <c r="N192" s="60">
        <f t="shared" si="34"/>
        <v>6.2640942119769483E-5</v>
      </c>
      <c r="O192" s="67">
        <f t="shared" si="35"/>
        <v>5</v>
      </c>
      <c r="P192" s="68">
        <f t="shared" si="55"/>
        <v>8.1644649826096897E-5</v>
      </c>
    </row>
    <row r="193" spans="2:16" x14ac:dyDescent="0.25">
      <c r="B193" s="65" t="s">
        <v>269</v>
      </c>
      <c r="C193" s="67">
        <v>0</v>
      </c>
      <c r="D193" s="60">
        <f t="shared" si="32"/>
        <v>0</v>
      </c>
      <c r="E193" s="67">
        <v>0</v>
      </c>
      <c r="F193" s="68">
        <f t="shared" si="52"/>
        <v>0</v>
      </c>
      <c r="G193" s="67">
        <v>4</v>
      </c>
      <c r="H193" s="68">
        <f t="shared" si="53"/>
        <v>2.8087915174496175E-4</v>
      </c>
      <c r="I193" s="67">
        <v>0</v>
      </c>
      <c r="J193" s="68">
        <f t="shared" si="54"/>
        <v>0</v>
      </c>
      <c r="K193" s="67">
        <v>0</v>
      </c>
      <c r="L193" s="68">
        <f t="shared" si="33"/>
        <v>0</v>
      </c>
      <c r="M193" s="69">
        <v>1</v>
      </c>
      <c r="N193" s="60">
        <f t="shared" si="34"/>
        <v>6.2640942119769483E-5</v>
      </c>
      <c r="O193" s="67">
        <f t="shared" si="35"/>
        <v>5</v>
      </c>
      <c r="P193" s="68">
        <f t="shared" si="55"/>
        <v>8.1644649826096897E-5</v>
      </c>
    </row>
    <row r="194" spans="2:16" x14ac:dyDescent="0.25">
      <c r="B194" s="65" t="s">
        <v>270</v>
      </c>
      <c r="C194" s="67">
        <v>1</v>
      </c>
      <c r="D194" s="60">
        <f t="shared" si="32"/>
        <v>1.462629808395495E-4</v>
      </c>
      <c r="E194" s="67">
        <v>1</v>
      </c>
      <c r="F194" s="68">
        <f t="shared" si="52"/>
        <v>9.6237128284092002E-5</v>
      </c>
      <c r="G194" s="67">
        <v>3</v>
      </c>
      <c r="H194" s="68">
        <f t="shared" si="53"/>
        <v>2.106593638087213E-4</v>
      </c>
      <c r="I194" s="67">
        <v>0</v>
      </c>
      <c r="J194" s="68">
        <f t="shared" si="54"/>
        <v>0</v>
      </c>
      <c r="K194" s="67">
        <v>0</v>
      </c>
      <c r="L194" s="68">
        <f t="shared" si="33"/>
        <v>0</v>
      </c>
      <c r="M194" s="69">
        <v>0</v>
      </c>
      <c r="N194" s="60">
        <f t="shared" si="34"/>
        <v>0</v>
      </c>
      <c r="O194" s="67">
        <f t="shared" si="35"/>
        <v>5</v>
      </c>
      <c r="P194" s="68">
        <f t="shared" si="55"/>
        <v>8.1644649826096897E-5</v>
      </c>
    </row>
    <row r="195" spans="2:16" x14ac:dyDescent="0.25">
      <c r="B195" s="65" t="s">
        <v>271</v>
      </c>
      <c r="C195" s="67">
        <v>0</v>
      </c>
      <c r="D195" s="60">
        <f t="shared" si="32"/>
        <v>0</v>
      </c>
      <c r="E195" s="67">
        <v>0</v>
      </c>
      <c r="F195" s="68">
        <f t="shared" si="52"/>
        <v>0</v>
      </c>
      <c r="G195" s="67">
        <v>2</v>
      </c>
      <c r="H195" s="68">
        <f t="shared" si="53"/>
        <v>1.4043957587248087E-4</v>
      </c>
      <c r="I195" s="67">
        <v>0</v>
      </c>
      <c r="J195" s="68">
        <f t="shared" si="54"/>
        <v>0</v>
      </c>
      <c r="K195" s="67">
        <v>0</v>
      </c>
      <c r="L195" s="68">
        <f t="shared" si="33"/>
        <v>0</v>
      </c>
      <c r="M195" s="69">
        <v>3</v>
      </c>
      <c r="N195" s="60">
        <f t="shared" si="34"/>
        <v>1.8792282635930844E-4</v>
      </c>
      <c r="O195" s="67">
        <f t="shared" si="35"/>
        <v>5</v>
      </c>
      <c r="P195" s="68">
        <f t="shared" si="55"/>
        <v>8.1644649826096897E-5</v>
      </c>
    </row>
    <row r="196" spans="2:16" x14ac:dyDescent="0.25">
      <c r="B196" s="65" t="s">
        <v>272</v>
      </c>
      <c r="C196" s="67">
        <v>0</v>
      </c>
      <c r="D196" s="60">
        <f t="shared" si="32"/>
        <v>0</v>
      </c>
      <c r="E196" s="67">
        <v>0</v>
      </c>
      <c r="F196" s="68">
        <v>0</v>
      </c>
      <c r="G196" s="67">
        <v>0</v>
      </c>
      <c r="H196" s="68">
        <v>0</v>
      </c>
      <c r="I196" s="67">
        <v>0</v>
      </c>
      <c r="J196" s="68">
        <v>0</v>
      </c>
      <c r="K196" s="67">
        <v>4</v>
      </c>
      <c r="L196" s="68">
        <f t="shared" si="33"/>
        <v>4.3084877208099956E-4</v>
      </c>
      <c r="M196" s="69">
        <v>1</v>
      </c>
      <c r="N196" s="60">
        <f t="shared" si="34"/>
        <v>6.2640942119769483E-5</v>
      </c>
      <c r="O196" s="67">
        <f t="shared" si="35"/>
        <v>5</v>
      </c>
      <c r="P196" s="68">
        <v>0</v>
      </c>
    </row>
    <row r="197" spans="2:16" x14ac:dyDescent="0.25">
      <c r="B197" s="65" t="s">
        <v>273</v>
      </c>
      <c r="C197" s="67">
        <v>0</v>
      </c>
      <c r="D197" s="60">
        <f t="shared" si="32"/>
        <v>0</v>
      </c>
      <c r="E197" s="67">
        <v>0</v>
      </c>
      <c r="F197" s="68">
        <f>+E197/$E$494</f>
        <v>0</v>
      </c>
      <c r="G197" s="67">
        <v>2</v>
      </c>
      <c r="H197" s="68">
        <f>+G197/$G$494</f>
        <v>1.4043957587248087E-4</v>
      </c>
      <c r="I197" s="67">
        <v>0</v>
      </c>
      <c r="J197" s="68">
        <f>I197/$I$494</f>
        <v>0</v>
      </c>
      <c r="K197" s="67">
        <v>0</v>
      </c>
      <c r="L197" s="68">
        <f t="shared" si="33"/>
        <v>0</v>
      </c>
      <c r="M197" s="69">
        <v>2</v>
      </c>
      <c r="N197" s="60">
        <f t="shared" si="34"/>
        <v>1.2528188423953897E-4</v>
      </c>
      <c r="O197" s="67">
        <f t="shared" si="35"/>
        <v>4</v>
      </c>
      <c r="P197" s="68">
        <f>+O197/$O$494</f>
        <v>6.5315719860877512E-5</v>
      </c>
    </row>
    <row r="198" spans="2:16" x14ac:dyDescent="0.25">
      <c r="B198" s="65" t="s">
        <v>274</v>
      </c>
      <c r="C198" s="67">
        <v>4</v>
      </c>
      <c r="D198" s="60">
        <f t="shared" si="32"/>
        <v>5.8505192335819801E-4</v>
      </c>
      <c r="E198" s="67">
        <v>0</v>
      </c>
      <c r="F198" s="68">
        <v>0</v>
      </c>
      <c r="G198" s="67">
        <v>0</v>
      </c>
      <c r="H198" s="68">
        <v>0</v>
      </c>
      <c r="I198" s="67">
        <v>0</v>
      </c>
      <c r="J198" s="68">
        <v>0</v>
      </c>
      <c r="K198" s="67">
        <v>0</v>
      </c>
      <c r="L198" s="68">
        <v>0</v>
      </c>
      <c r="M198" s="69">
        <v>0</v>
      </c>
      <c r="N198" s="60">
        <f t="shared" si="34"/>
        <v>0</v>
      </c>
      <c r="O198" s="67">
        <f t="shared" si="35"/>
        <v>4</v>
      </c>
      <c r="P198" s="68">
        <v>0</v>
      </c>
    </row>
    <row r="199" spans="2:16" x14ac:dyDescent="0.25">
      <c r="B199" s="65" t="s">
        <v>275</v>
      </c>
      <c r="C199" s="67">
        <v>0</v>
      </c>
      <c r="D199" s="60">
        <f t="shared" si="32"/>
        <v>0</v>
      </c>
      <c r="E199" s="67">
        <v>1</v>
      </c>
      <c r="F199" s="68">
        <f t="shared" ref="F199:F206" si="56">+E199/$E$494</f>
        <v>9.6237128284092002E-5</v>
      </c>
      <c r="G199" s="67">
        <v>1</v>
      </c>
      <c r="H199" s="68">
        <f t="shared" ref="H199:H206" si="57">+G199/$G$494</f>
        <v>7.0219787936240437E-5</v>
      </c>
      <c r="I199" s="67">
        <v>0</v>
      </c>
      <c r="J199" s="68">
        <f t="shared" ref="J199:J206" si="58">I199/$I$494</f>
        <v>0</v>
      </c>
      <c r="K199" s="67">
        <v>2</v>
      </c>
      <c r="L199" s="68">
        <f t="shared" ref="L199:L206" si="59">+K199/$K$494</f>
        <v>2.1542438604049978E-4</v>
      </c>
      <c r="M199" s="69">
        <v>0</v>
      </c>
      <c r="N199" s="60">
        <f t="shared" si="34"/>
        <v>0</v>
      </c>
      <c r="O199" s="67">
        <f t="shared" si="35"/>
        <v>4</v>
      </c>
      <c r="P199" s="68">
        <f t="shared" ref="P199:P206" si="60">+O199/$O$494</f>
        <v>6.5315719860877512E-5</v>
      </c>
    </row>
    <row r="200" spans="2:16" x14ac:dyDescent="0.25">
      <c r="B200" s="65" t="s">
        <v>276</v>
      </c>
      <c r="C200" s="67">
        <v>1</v>
      </c>
      <c r="D200" s="60">
        <f t="shared" si="32"/>
        <v>1.462629808395495E-4</v>
      </c>
      <c r="E200" s="67">
        <v>0</v>
      </c>
      <c r="F200" s="68">
        <f t="shared" si="56"/>
        <v>0</v>
      </c>
      <c r="G200" s="67">
        <v>1</v>
      </c>
      <c r="H200" s="68">
        <f t="shared" si="57"/>
        <v>7.0219787936240437E-5</v>
      </c>
      <c r="I200" s="67">
        <v>2</v>
      </c>
      <c r="J200" s="68">
        <f t="shared" si="58"/>
        <v>4.4208664898320068E-4</v>
      </c>
      <c r="K200" s="67">
        <v>0</v>
      </c>
      <c r="L200" s="68">
        <f t="shared" si="59"/>
        <v>0</v>
      </c>
      <c r="M200" s="69">
        <v>0</v>
      </c>
      <c r="N200" s="60">
        <f t="shared" si="34"/>
        <v>0</v>
      </c>
      <c r="O200" s="67">
        <f t="shared" si="35"/>
        <v>4</v>
      </c>
      <c r="P200" s="68">
        <f t="shared" si="60"/>
        <v>6.5315719860877512E-5</v>
      </c>
    </row>
    <row r="201" spans="2:16" x14ac:dyDescent="0.25">
      <c r="B201" s="65" t="s">
        <v>277</v>
      </c>
      <c r="C201" s="67">
        <v>1</v>
      </c>
      <c r="D201" s="60">
        <f t="shared" si="32"/>
        <v>1.462629808395495E-4</v>
      </c>
      <c r="E201" s="67">
        <v>0</v>
      </c>
      <c r="F201" s="68">
        <f t="shared" si="56"/>
        <v>0</v>
      </c>
      <c r="G201" s="67">
        <v>2</v>
      </c>
      <c r="H201" s="68">
        <f t="shared" si="57"/>
        <v>1.4043957587248087E-4</v>
      </c>
      <c r="I201" s="67">
        <v>1</v>
      </c>
      <c r="J201" s="68">
        <f t="shared" si="58"/>
        <v>2.2104332449160034E-4</v>
      </c>
      <c r="K201" s="67">
        <v>0</v>
      </c>
      <c r="L201" s="68">
        <f t="shared" si="59"/>
        <v>0</v>
      </c>
      <c r="M201" s="69">
        <v>0</v>
      </c>
      <c r="N201" s="60">
        <f t="shared" si="34"/>
        <v>0</v>
      </c>
      <c r="O201" s="67">
        <f t="shared" si="35"/>
        <v>4</v>
      </c>
      <c r="P201" s="68">
        <f t="shared" si="60"/>
        <v>6.5315719860877512E-5</v>
      </c>
    </row>
    <row r="202" spans="2:16" x14ac:dyDescent="0.25">
      <c r="B202" s="65" t="s">
        <v>278</v>
      </c>
      <c r="C202" s="67">
        <v>0</v>
      </c>
      <c r="D202" s="60">
        <f t="shared" si="32"/>
        <v>0</v>
      </c>
      <c r="E202" s="67">
        <v>1</v>
      </c>
      <c r="F202" s="68">
        <f t="shared" si="56"/>
        <v>9.6237128284092002E-5</v>
      </c>
      <c r="G202" s="67">
        <v>0</v>
      </c>
      <c r="H202" s="68">
        <f t="shared" si="57"/>
        <v>0</v>
      </c>
      <c r="I202" s="67">
        <v>0</v>
      </c>
      <c r="J202" s="68">
        <f t="shared" si="58"/>
        <v>0</v>
      </c>
      <c r="K202" s="67">
        <v>1</v>
      </c>
      <c r="L202" s="68">
        <f t="shared" si="59"/>
        <v>1.0771219302024989E-4</v>
      </c>
      <c r="M202" s="69">
        <v>2</v>
      </c>
      <c r="N202" s="60">
        <f t="shared" si="34"/>
        <v>1.2528188423953897E-4</v>
      </c>
      <c r="O202" s="67">
        <f t="shared" si="35"/>
        <v>4</v>
      </c>
      <c r="P202" s="68">
        <f t="shared" si="60"/>
        <v>6.5315719860877512E-5</v>
      </c>
    </row>
    <row r="203" spans="2:16" x14ac:dyDescent="0.25">
      <c r="B203" s="65" t="s">
        <v>279</v>
      </c>
      <c r="C203" s="67">
        <v>0</v>
      </c>
      <c r="D203" s="60">
        <f t="shared" si="32"/>
        <v>0</v>
      </c>
      <c r="E203" s="67">
        <v>0</v>
      </c>
      <c r="F203" s="68">
        <f t="shared" si="56"/>
        <v>0</v>
      </c>
      <c r="G203" s="67">
        <v>2</v>
      </c>
      <c r="H203" s="68">
        <f t="shared" si="57"/>
        <v>1.4043957587248087E-4</v>
      </c>
      <c r="I203" s="67">
        <v>1</v>
      </c>
      <c r="J203" s="68">
        <f t="shared" si="58"/>
        <v>2.2104332449160034E-4</v>
      </c>
      <c r="K203" s="67">
        <v>1</v>
      </c>
      <c r="L203" s="68">
        <f t="shared" si="59"/>
        <v>1.0771219302024989E-4</v>
      </c>
      <c r="M203" s="69">
        <v>0</v>
      </c>
      <c r="N203" s="60">
        <f t="shared" si="34"/>
        <v>0</v>
      </c>
      <c r="O203" s="67">
        <f t="shared" si="35"/>
        <v>4</v>
      </c>
      <c r="P203" s="68">
        <f t="shared" si="60"/>
        <v>6.5315719860877512E-5</v>
      </c>
    </row>
    <row r="204" spans="2:16" x14ac:dyDescent="0.25">
      <c r="B204" s="65" t="s">
        <v>280</v>
      </c>
      <c r="C204" s="67">
        <v>1</v>
      </c>
      <c r="D204" s="60">
        <f t="shared" si="32"/>
        <v>1.462629808395495E-4</v>
      </c>
      <c r="E204" s="67">
        <v>0</v>
      </c>
      <c r="F204" s="68">
        <f t="shared" si="56"/>
        <v>0</v>
      </c>
      <c r="G204" s="67">
        <v>1</v>
      </c>
      <c r="H204" s="68">
        <f t="shared" si="57"/>
        <v>7.0219787936240437E-5</v>
      </c>
      <c r="I204" s="67">
        <v>1</v>
      </c>
      <c r="J204" s="68">
        <f t="shared" si="58"/>
        <v>2.2104332449160034E-4</v>
      </c>
      <c r="K204" s="67">
        <v>0</v>
      </c>
      <c r="L204" s="68">
        <f t="shared" si="59"/>
        <v>0</v>
      </c>
      <c r="M204" s="69">
        <v>1</v>
      </c>
      <c r="N204" s="60">
        <f t="shared" si="34"/>
        <v>6.2640942119769483E-5</v>
      </c>
      <c r="O204" s="67">
        <f t="shared" si="35"/>
        <v>4</v>
      </c>
      <c r="P204" s="68">
        <f t="shared" si="60"/>
        <v>6.5315719860877512E-5</v>
      </c>
    </row>
    <row r="205" spans="2:16" x14ac:dyDescent="0.25">
      <c r="B205" s="65" t="s">
        <v>281</v>
      </c>
      <c r="C205" s="67">
        <v>0</v>
      </c>
      <c r="D205" s="60">
        <f t="shared" si="32"/>
        <v>0</v>
      </c>
      <c r="E205" s="67">
        <v>1</v>
      </c>
      <c r="F205" s="68">
        <f t="shared" si="56"/>
        <v>9.6237128284092002E-5</v>
      </c>
      <c r="G205" s="67">
        <v>1</v>
      </c>
      <c r="H205" s="68">
        <f t="shared" si="57"/>
        <v>7.0219787936240437E-5</v>
      </c>
      <c r="I205" s="67">
        <v>0</v>
      </c>
      <c r="J205" s="68">
        <f t="shared" si="58"/>
        <v>0</v>
      </c>
      <c r="K205" s="67">
        <v>1</v>
      </c>
      <c r="L205" s="68">
        <f t="shared" si="59"/>
        <v>1.0771219302024989E-4</v>
      </c>
      <c r="M205" s="69">
        <v>1</v>
      </c>
      <c r="N205" s="60">
        <f t="shared" si="34"/>
        <v>6.2640942119769483E-5</v>
      </c>
      <c r="O205" s="67">
        <f t="shared" si="35"/>
        <v>4</v>
      </c>
      <c r="P205" s="68">
        <f t="shared" si="60"/>
        <v>6.5315719860877512E-5</v>
      </c>
    </row>
    <row r="206" spans="2:16" x14ac:dyDescent="0.25">
      <c r="B206" s="65" t="s">
        <v>282</v>
      </c>
      <c r="C206" s="67">
        <v>0</v>
      </c>
      <c r="D206" s="60">
        <f t="shared" si="32"/>
        <v>0</v>
      </c>
      <c r="E206" s="67">
        <v>1</v>
      </c>
      <c r="F206" s="68">
        <f t="shared" si="56"/>
        <v>9.6237128284092002E-5</v>
      </c>
      <c r="G206" s="67">
        <v>1</v>
      </c>
      <c r="H206" s="68">
        <f t="shared" si="57"/>
        <v>7.0219787936240437E-5</v>
      </c>
      <c r="I206" s="67">
        <v>0</v>
      </c>
      <c r="J206" s="68">
        <f t="shared" si="58"/>
        <v>0</v>
      </c>
      <c r="K206" s="67">
        <v>1</v>
      </c>
      <c r="L206" s="68">
        <f t="shared" si="59"/>
        <v>1.0771219302024989E-4</v>
      </c>
      <c r="M206" s="69">
        <v>1</v>
      </c>
      <c r="N206" s="60">
        <f t="shared" si="34"/>
        <v>6.2640942119769483E-5</v>
      </c>
      <c r="O206" s="67">
        <f t="shared" si="35"/>
        <v>4</v>
      </c>
      <c r="P206" s="68">
        <f t="shared" si="60"/>
        <v>6.5315719860877512E-5</v>
      </c>
    </row>
    <row r="207" spans="2:16" x14ac:dyDescent="0.25">
      <c r="B207" s="65" t="s">
        <v>283</v>
      </c>
      <c r="C207" s="67">
        <v>2</v>
      </c>
      <c r="D207" s="60">
        <f t="shared" si="32"/>
        <v>2.9252596167909901E-4</v>
      </c>
      <c r="E207" s="67">
        <v>0</v>
      </c>
      <c r="F207" s="68">
        <v>0</v>
      </c>
      <c r="G207" s="67">
        <v>0</v>
      </c>
      <c r="H207" s="68">
        <v>0</v>
      </c>
      <c r="I207" s="67">
        <v>0</v>
      </c>
      <c r="J207" s="68">
        <v>0</v>
      </c>
      <c r="K207" s="67">
        <v>0</v>
      </c>
      <c r="L207" s="68">
        <v>0</v>
      </c>
      <c r="M207" s="69">
        <v>2</v>
      </c>
      <c r="N207" s="60">
        <f t="shared" si="34"/>
        <v>1.2528188423953897E-4</v>
      </c>
      <c r="O207" s="67">
        <f t="shared" si="35"/>
        <v>4</v>
      </c>
      <c r="P207" s="68">
        <v>0</v>
      </c>
    </row>
    <row r="208" spans="2:16" x14ac:dyDescent="0.25">
      <c r="B208" s="65" t="s">
        <v>284</v>
      </c>
      <c r="C208" s="67">
        <v>0</v>
      </c>
      <c r="D208" s="60">
        <f t="shared" si="32"/>
        <v>0</v>
      </c>
      <c r="E208" s="67">
        <v>0</v>
      </c>
      <c r="F208" s="68">
        <f>+E208/$E$494</f>
        <v>0</v>
      </c>
      <c r="G208" s="67">
        <v>1</v>
      </c>
      <c r="H208" s="68">
        <f>+G208/$G$494</f>
        <v>7.0219787936240437E-5</v>
      </c>
      <c r="I208" s="67">
        <v>1</v>
      </c>
      <c r="J208" s="68">
        <f>I208/$I$494</f>
        <v>2.2104332449160034E-4</v>
      </c>
      <c r="K208" s="67">
        <v>1</v>
      </c>
      <c r="L208" s="68">
        <f t="shared" ref="L208:L216" si="61">+K208/$K$494</f>
        <v>1.0771219302024989E-4</v>
      </c>
      <c r="M208" s="69">
        <v>1</v>
      </c>
      <c r="N208" s="60">
        <f t="shared" si="34"/>
        <v>6.2640942119769483E-5</v>
      </c>
      <c r="O208" s="67">
        <f t="shared" si="35"/>
        <v>4</v>
      </c>
      <c r="P208" s="68">
        <f>+O208/$O$494</f>
        <v>6.5315719860877512E-5</v>
      </c>
    </row>
    <row r="209" spans="2:16" x14ac:dyDescent="0.25">
      <c r="B209" s="65" t="s">
        <v>285</v>
      </c>
      <c r="C209" s="67">
        <v>0</v>
      </c>
      <c r="D209" s="60">
        <f t="shared" si="32"/>
        <v>0</v>
      </c>
      <c r="E209" s="67">
        <v>0</v>
      </c>
      <c r="F209" s="68">
        <f>+E209/$E$494</f>
        <v>0</v>
      </c>
      <c r="G209" s="67">
        <v>1</v>
      </c>
      <c r="H209" s="68">
        <f>+G209/$G$494</f>
        <v>7.0219787936240437E-5</v>
      </c>
      <c r="I209" s="67">
        <v>0</v>
      </c>
      <c r="J209" s="68">
        <f>I209/$I$494</f>
        <v>0</v>
      </c>
      <c r="K209" s="67">
        <v>1</v>
      </c>
      <c r="L209" s="68">
        <f t="shared" si="61"/>
        <v>1.0771219302024989E-4</v>
      </c>
      <c r="M209" s="69">
        <v>2</v>
      </c>
      <c r="N209" s="60">
        <f t="shared" si="34"/>
        <v>1.2528188423953897E-4</v>
      </c>
      <c r="O209" s="67">
        <f t="shared" si="35"/>
        <v>4</v>
      </c>
      <c r="P209" s="68">
        <f>+O209/$O$494</f>
        <v>6.5315719860877512E-5</v>
      </c>
    </row>
    <row r="210" spans="2:16" x14ac:dyDescent="0.25">
      <c r="B210" s="65" t="s">
        <v>286</v>
      </c>
      <c r="C210" s="67">
        <v>0</v>
      </c>
      <c r="D210" s="60">
        <f t="shared" si="32"/>
        <v>0</v>
      </c>
      <c r="E210" s="67">
        <v>0</v>
      </c>
      <c r="F210" s="68">
        <v>0</v>
      </c>
      <c r="G210" s="67">
        <v>0</v>
      </c>
      <c r="H210" s="68">
        <v>0</v>
      </c>
      <c r="I210" s="67">
        <v>0</v>
      </c>
      <c r="J210" s="68">
        <v>0</v>
      </c>
      <c r="K210" s="67">
        <v>2</v>
      </c>
      <c r="L210" s="68">
        <f t="shared" si="61"/>
        <v>2.1542438604049978E-4</v>
      </c>
      <c r="M210" s="69">
        <v>2</v>
      </c>
      <c r="N210" s="60">
        <f t="shared" si="34"/>
        <v>1.2528188423953897E-4</v>
      </c>
      <c r="O210" s="67">
        <f t="shared" si="35"/>
        <v>4</v>
      </c>
      <c r="P210" s="68">
        <v>0</v>
      </c>
    </row>
    <row r="211" spans="2:16" x14ac:dyDescent="0.25">
      <c r="B211" s="65" t="s">
        <v>287</v>
      </c>
      <c r="C211" s="67">
        <v>0</v>
      </c>
      <c r="D211" s="60">
        <f t="shared" ref="D211:D274" si="62">+C211/$C$494</f>
        <v>0</v>
      </c>
      <c r="E211" s="67">
        <v>1</v>
      </c>
      <c r="F211" s="68">
        <f>+E211/$E$494</f>
        <v>9.6237128284092002E-5</v>
      </c>
      <c r="G211" s="67">
        <v>2</v>
      </c>
      <c r="H211" s="68">
        <f>+G211/$G$494</f>
        <v>1.4043957587248087E-4</v>
      </c>
      <c r="I211" s="67">
        <v>0</v>
      </c>
      <c r="J211" s="68">
        <f t="shared" ref="J211:J216" si="63">I211/$I$494</f>
        <v>0</v>
      </c>
      <c r="K211" s="67">
        <v>0</v>
      </c>
      <c r="L211" s="68">
        <f t="shared" si="61"/>
        <v>0</v>
      </c>
      <c r="M211" s="69">
        <v>1</v>
      </c>
      <c r="N211" s="60">
        <f t="shared" ref="N211:N274" si="64">+M211/$M$494</f>
        <v>6.2640942119769483E-5</v>
      </c>
      <c r="O211" s="67">
        <f t="shared" si="35"/>
        <v>4</v>
      </c>
      <c r="P211" s="68">
        <f>+O211/$O$494</f>
        <v>6.5315719860877512E-5</v>
      </c>
    </row>
    <row r="212" spans="2:16" x14ac:dyDescent="0.25">
      <c r="B212" s="65" t="s">
        <v>288</v>
      </c>
      <c r="C212" s="67">
        <v>0</v>
      </c>
      <c r="D212" s="60">
        <f t="shared" si="62"/>
        <v>0</v>
      </c>
      <c r="E212" s="67">
        <v>1</v>
      </c>
      <c r="F212" s="68">
        <f>+E212/$E$494</f>
        <v>9.6237128284092002E-5</v>
      </c>
      <c r="G212" s="67">
        <v>3</v>
      </c>
      <c r="H212" s="68">
        <f>+G212/$G$494</f>
        <v>2.106593638087213E-4</v>
      </c>
      <c r="I212" s="67">
        <v>0</v>
      </c>
      <c r="J212" s="68">
        <f t="shared" si="63"/>
        <v>0</v>
      </c>
      <c r="K212" s="67">
        <v>0</v>
      </c>
      <c r="L212" s="68">
        <f t="shared" si="61"/>
        <v>0</v>
      </c>
      <c r="M212" s="69">
        <v>0</v>
      </c>
      <c r="N212" s="60">
        <f t="shared" si="64"/>
        <v>0</v>
      </c>
      <c r="O212" s="67">
        <f t="shared" ref="O212:O275" si="65">+C212+E212+G212+I212+K212+M212</f>
        <v>4</v>
      </c>
      <c r="P212" s="68">
        <f>+O212/$O$494</f>
        <v>6.5315719860877512E-5</v>
      </c>
    </row>
    <row r="213" spans="2:16" x14ac:dyDescent="0.25">
      <c r="B213" s="41" t="s">
        <v>289</v>
      </c>
      <c r="C213" s="67">
        <v>1</v>
      </c>
      <c r="D213" s="60">
        <f t="shared" si="62"/>
        <v>1.462629808395495E-4</v>
      </c>
      <c r="E213" s="67">
        <v>0</v>
      </c>
      <c r="F213" s="68">
        <v>0</v>
      </c>
      <c r="G213" s="67">
        <v>0</v>
      </c>
      <c r="H213" s="68">
        <v>0</v>
      </c>
      <c r="I213" s="67">
        <v>1</v>
      </c>
      <c r="J213" s="68">
        <f t="shared" si="63"/>
        <v>2.2104332449160034E-4</v>
      </c>
      <c r="K213" s="67">
        <v>0</v>
      </c>
      <c r="L213" s="68">
        <f t="shared" si="61"/>
        <v>0</v>
      </c>
      <c r="M213" s="69">
        <v>2</v>
      </c>
      <c r="N213" s="60">
        <f t="shared" si="64"/>
        <v>1.2528188423953897E-4</v>
      </c>
      <c r="O213" s="67">
        <f t="shared" si="65"/>
        <v>4</v>
      </c>
      <c r="P213" s="68">
        <v>0</v>
      </c>
    </row>
    <row r="214" spans="2:16" x14ac:dyDescent="0.25">
      <c r="B214" s="65" t="s">
        <v>290</v>
      </c>
      <c r="C214" s="67">
        <v>0</v>
      </c>
      <c r="D214" s="60">
        <f t="shared" si="62"/>
        <v>0</v>
      </c>
      <c r="E214" s="67">
        <v>2</v>
      </c>
      <c r="F214" s="68">
        <f>+E214/$E$494</f>
        <v>1.92474256568184E-4</v>
      </c>
      <c r="G214" s="67">
        <v>1</v>
      </c>
      <c r="H214" s="68">
        <f>+G214/$G$494</f>
        <v>7.0219787936240437E-5</v>
      </c>
      <c r="I214" s="67">
        <v>0</v>
      </c>
      <c r="J214" s="68">
        <f t="shared" si="63"/>
        <v>0</v>
      </c>
      <c r="K214" s="67">
        <v>0</v>
      </c>
      <c r="L214" s="68">
        <f t="shared" si="61"/>
        <v>0</v>
      </c>
      <c r="M214" s="69">
        <v>1</v>
      </c>
      <c r="N214" s="60">
        <f t="shared" si="64"/>
        <v>6.2640942119769483E-5</v>
      </c>
      <c r="O214" s="67">
        <f t="shared" si="65"/>
        <v>4</v>
      </c>
      <c r="P214" s="68">
        <f>+O214/$O$494</f>
        <v>6.5315719860877512E-5</v>
      </c>
    </row>
    <row r="215" spans="2:16" x14ac:dyDescent="0.25">
      <c r="B215" s="65" t="s">
        <v>291</v>
      </c>
      <c r="C215" s="67">
        <v>0</v>
      </c>
      <c r="D215" s="60">
        <f t="shared" si="62"/>
        <v>0</v>
      </c>
      <c r="E215" s="67">
        <v>1</v>
      </c>
      <c r="F215" s="68">
        <f>+E215/$E$494</f>
        <v>9.6237128284092002E-5</v>
      </c>
      <c r="G215" s="67">
        <v>1</v>
      </c>
      <c r="H215" s="68">
        <f>+G215/$G$494</f>
        <v>7.0219787936240437E-5</v>
      </c>
      <c r="I215" s="67">
        <v>1</v>
      </c>
      <c r="J215" s="68">
        <f t="shared" si="63"/>
        <v>2.2104332449160034E-4</v>
      </c>
      <c r="K215" s="67">
        <v>0</v>
      </c>
      <c r="L215" s="68">
        <f t="shared" si="61"/>
        <v>0</v>
      </c>
      <c r="M215" s="69">
        <v>1</v>
      </c>
      <c r="N215" s="60">
        <f t="shared" si="64"/>
        <v>6.2640942119769483E-5</v>
      </c>
      <c r="O215" s="67">
        <f t="shared" si="65"/>
        <v>4</v>
      </c>
      <c r="P215" s="68">
        <f>+O215/$O$494</f>
        <v>6.5315719860877512E-5</v>
      </c>
    </row>
    <row r="216" spans="2:16" x14ac:dyDescent="0.25">
      <c r="B216" s="65" t="s">
        <v>292</v>
      </c>
      <c r="C216" s="67">
        <v>0</v>
      </c>
      <c r="D216" s="60">
        <f t="shared" si="62"/>
        <v>0</v>
      </c>
      <c r="E216" s="67">
        <v>0</v>
      </c>
      <c r="F216" s="68">
        <f>+E216/$E$494</f>
        <v>0</v>
      </c>
      <c r="G216" s="67">
        <v>4</v>
      </c>
      <c r="H216" s="68">
        <f>+G216/$G$494</f>
        <v>2.8087915174496175E-4</v>
      </c>
      <c r="I216" s="67">
        <v>0</v>
      </c>
      <c r="J216" s="68">
        <f t="shared" si="63"/>
        <v>0</v>
      </c>
      <c r="K216" s="67">
        <v>0</v>
      </c>
      <c r="L216" s="68">
        <f t="shared" si="61"/>
        <v>0</v>
      </c>
      <c r="M216" s="69">
        <v>0</v>
      </c>
      <c r="N216" s="60">
        <f t="shared" si="64"/>
        <v>0</v>
      </c>
      <c r="O216" s="67">
        <f t="shared" si="65"/>
        <v>4</v>
      </c>
      <c r="P216" s="68">
        <f>+O216/$O$494</f>
        <v>6.5315719860877512E-5</v>
      </c>
    </row>
    <row r="217" spans="2:16" x14ac:dyDescent="0.25">
      <c r="B217" s="65" t="s">
        <v>293</v>
      </c>
      <c r="C217" s="67">
        <v>2</v>
      </c>
      <c r="D217" s="60">
        <f t="shared" si="62"/>
        <v>2.9252596167909901E-4</v>
      </c>
      <c r="E217" s="67">
        <v>0</v>
      </c>
      <c r="F217" s="68">
        <v>0</v>
      </c>
      <c r="G217" s="67">
        <v>0</v>
      </c>
      <c r="H217" s="68">
        <v>0</v>
      </c>
      <c r="I217" s="67">
        <v>0</v>
      </c>
      <c r="J217" s="68">
        <v>0</v>
      </c>
      <c r="K217" s="67">
        <v>0</v>
      </c>
      <c r="L217" s="68">
        <v>0</v>
      </c>
      <c r="M217" s="69">
        <v>2</v>
      </c>
      <c r="N217" s="60">
        <f t="shared" si="64"/>
        <v>1.2528188423953897E-4</v>
      </c>
      <c r="O217" s="67">
        <f t="shared" si="65"/>
        <v>4</v>
      </c>
      <c r="P217" s="68">
        <v>0</v>
      </c>
    </row>
    <row r="218" spans="2:16" x14ac:dyDescent="0.25">
      <c r="B218" s="65" t="s">
        <v>294</v>
      </c>
      <c r="C218" s="67">
        <v>1</v>
      </c>
      <c r="D218" s="60">
        <f t="shared" si="62"/>
        <v>1.462629808395495E-4</v>
      </c>
      <c r="E218" s="67">
        <v>1</v>
      </c>
      <c r="F218" s="68">
        <f>+E218/$E$494</f>
        <v>9.6237128284092002E-5</v>
      </c>
      <c r="G218" s="67">
        <v>1</v>
      </c>
      <c r="H218" s="68">
        <f>+G218/$G$494</f>
        <v>7.0219787936240437E-5</v>
      </c>
      <c r="I218" s="67">
        <v>0</v>
      </c>
      <c r="J218" s="68">
        <f>I218/$I$494</f>
        <v>0</v>
      </c>
      <c r="K218" s="67">
        <v>0</v>
      </c>
      <c r="L218" s="68">
        <f t="shared" ref="L218:L223" si="66">+K218/$K$494</f>
        <v>0</v>
      </c>
      <c r="M218" s="69">
        <v>1</v>
      </c>
      <c r="N218" s="60">
        <f t="shared" si="64"/>
        <v>6.2640942119769483E-5</v>
      </c>
      <c r="O218" s="67">
        <f t="shared" si="65"/>
        <v>4</v>
      </c>
      <c r="P218" s="68">
        <f>+O218/$O$494</f>
        <v>6.5315719860877512E-5</v>
      </c>
    </row>
    <row r="219" spans="2:16" x14ac:dyDescent="0.25">
      <c r="B219" s="65" t="s">
        <v>295</v>
      </c>
      <c r="C219" s="67">
        <v>0</v>
      </c>
      <c r="D219" s="60">
        <f t="shared" si="62"/>
        <v>0</v>
      </c>
      <c r="E219" s="67">
        <v>0</v>
      </c>
      <c r="F219" s="68">
        <f>+E219/$E$494</f>
        <v>0</v>
      </c>
      <c r="G219" s="67">
        <v>2</v>
      </c>
      <c r="H219" s="68">
        <f>+G219/$G$494</f>
        <v>1.4043957587248087E-4</v>
      </c>
      <c r="I219" s="67">
        <v>2</v>
      </c>
      <c r="J219" s="68">
        <f>I219/$I$494</f>
        <v>4.4208664898320068E-4</v>
      </c>
      <c r="K219" s="67">
        <v>0</v>
      </c>
      <c r="L219" s="68">
        <f t="shared" si="66"/>
        <v>0</v>
      </c>
      <c r="M219" s="69">
        <v>0</v>
      </c>
      <c r="N219" s="60">
        <f t="shared" si="64"/>
        <v>0</v>
      </c>
      <c r="O219" s="67">
        <f t="shared" si="65"/>
        <v>4</v>
      </c>
      <c r="P219" s="68">
        <f>+O219/$O$494</f>
        <v>6.5315719860877512E-5</v>
      </c>
    </row>
    <row r="220" spans="2:16" x14ac:dyDescent="0.25">
      <c r="B220" s="65" t="s">
        <v>296</v>
      </c>
      <c r="C220" s="67">
        <v>0</v>
      </c>
      <c r="D220" s="60">
        <f t="shared" si="62"/>
        <v>0</v>
      </c>
      <c r="E220" s="67">
        <v>1</v>
      </c>
      <c r="F220" s="68">
        <f>+E220/$E$494</f>
        <v>9.6237128284092002E-5</v>
      </c>
      <c r="G220" s="67">
        <v>1</v>
      </c>
      <c r="H220" s="68">
        <f>+G220/$G$494</f>
        <v>7.0219787936240437E-5</v>
      </c>
      <c r="I220" s="67">
        <v>1</v>
      </c>
      <c r="J220" s="68">
        <f>I220/$I$494</f>
        <v>2.2104332449160034E-4</v>
      </c>
      <c r="K220" s="67">
        <v>1</v>
      </c>
      <c r="L220" s="68">
        <f t="shared" si="66"/>
        <v>1.0771219302024989E-4</v>
      </c>
      <c r="M220" s="69">
        <v>0</v>
      </c>
      <c r="N220" s="60">
        <f t="shared" si="64"/>
        <v>0</v>
      </c>
      <c r="O220" s="67">
        <f t="shared" si="65"/>
        <v>4</v>
      </c>
      <c r="P220" s="68">
        <f>+O220/$O$494</f>
        <v>6.5315719860877512E-5</v>
      </c>
    </row>
    <row r="221" spans="2:16" x14ac:dyDescent="0.25">
      <c r="B221" s="65" t="s">
        <v>141</v>
      </c>
      <c r="C221" s="67">
        <v>0</v>
      </c>
      <c r="D221" s="60">
        <f t="shared" si="62"/>
        <v>0</v>
      </c>
      <c r="E221" s="67">
        <v>2</v>
      </c>
      <c r="F221" s="68">
        <f>+E221/$E$494</f>
        <v>1.92474256568184E-4</v>
      </c>
      <c r="G221" s="67">
        <v>1</v>
      </c>
      <c r="H221" s="68">
        <f>+G221/$G$494</f>
        <v>7.0219787936240437E-5</v>
      </c>
      <c r="I221" s="67">
        <v>0</v>
      </c>
      <c r="J221" s="68">
        <f>I221/$I$494</f>
        <v>0</v>
      </c>
      <c r="K221" s="67">
        <v>0</v>
      </c>
      <c r="L221" s="68">
        <f t="shared" si="66"/>
        <v>0</v>
      </c>
      <c r="M221" s="69">
        <v>1</v>
      </c>
      <c r="N221" s="60">
        <f t="shared" si="64"/>
        <v>6.2640942119769483E-5</v>
      </c>
      <c r="O221" s="67">
        <f t="shared" si="65"/>
        <v>4</v>
      </c>
      <c r="P221" s="68">
        <f>+O221/$O$494</f>
        <v>6.5315719860877512E-5</v>
      </c>
    </row>
    <row r="222" spans="2:16" x14ac:dyDescent="0.25">
      <c r="B222" s="65" t="s">
        <v>297</v>
      </c>
      <c r="C222" s="67">
        <v>1</v>
      </c>
      <c r="D222" s="60">
        <f t="shared" si="62"/>
        <v>1.462629808395495E-4</v>
      </c>
      <c r="E222" s="67">
        <v>1</v>
      </c>
      <c r="F222" s="68">
        <f>+E222/$E$494</f>
        <v>9.6237128284092002E-5</v>
      </c>
      <c r="G222" s="67">
        <v>2</v>
      </c>
      <c r="H222" s="68">
        <f>+G222/$G$494</f>
        <v>1.4043957587248087E-4</v>
      </c>
      <c r="I222" s="67">
        <v>0</v>
      </c>
      <c r="J222" s="68">
        <f>I222/$I$494</f>
        <v>0</v>
      </c>
      <c r="K222" s="67">
        <v>0</v>
      </c>
      <c r="L222" s="68">
        <f t="shared" si="66"/>
        <v>0</v>
      </c>
      <c r="M222" s="69">
        <v>0</v>
      </c>
      <c r="N222" s="60">
        <f t="shared" si="64"/>
        <v>0</v>
      </c>
      <c r="O222" s="67">
        <f t="shared" si="65"/>
        <v>4</v>
      </c>
      <c r="P222" s="68">
        <f>+O222/$O$494</f>
        <v>6.5315719860877512E-5</v>
      </c>
    </row>
    <row r="223" spans="2:16" x14ac:dyDescent="0.25">
      <c r="B223" s="65" t="s">
        <v>298</v>
      </c>
      <c r="C223" s="67">
        <v>0</v>
      </c>
      <c r="D223" s="60">
        <f t="shared" si="62"/>
        <v>0</v>
      </c>
      <c r="E223" s="67">
        <v>0</v>
      </c>
      <c r="F223" s="68">
        <v>0</v>
      </c>
      <c r="G223" s="67">
        <v>0</v>
      </c>
      <c r="H223" s="68">
        <v>0</v>
      </c>
      <c r="I223" s="67">
        <v>0</v>
      </c>
      <c r="J223" s="68">
        <v>0</v>
      </c>
      <c r="K223" s="67">
        <v>2</v>
      </c>
      <c r="L223" s="68">
        <f t="shared" si="66"/>
        <v>2.1542438604049978E-4</v>
      </c>
      <c r="M223" s="69">
        <v>2</v>
      </c>
      <c r="N223" s="60">
        <f t="shared" si="64"/>
        <v>1.2528188423953897E-4</v>
      </c>
      <c r="O223" s="67">
        <f t="shared" si="65"/>
        <v>4</v>
      </c>
      <c r="P223" s="68">
        <v>0</v>
      </c>
    </row>
    <row r="224" spans="2:16" x14ac:dyDescent="0.25">
      <c r="B224" s="65" t="s">
        <v>299</v>
      </c>
      <c r="C224" s="67">
        <v>0</v>
      </c>
      <c r="D224" s="60">
        <f t="shared" si="62"/>
        <v>0</v>
      </c>
      <c r="E224" s="67">
        <v>0</v>
      </c>
      <c r="F224" s="68">
        <v>0</v>
      </c>
      <c r="G224" s="67">
        <v>0</v>
      </c>
      <c r="H224" s="68">
        <v>0</v>
      </c>
      <c r="I224" s="67">
        <v>0</v>
      </c>
      <c r="J224" s="68">
        <v>0</v>
      </c>
      <c r="K224" s="67">
        <v>0</v>
      </c>
      <c r="L224" s="68">
        <v>0</v>
      </c>
      <c r="M224" s="69">
        <v>3</v>
      </c>
      <c r="N224" s="60">
        <f t="shared" si="64"/>
        <v>1.8792282635930844E-4</v>
      </c>
      <c r="O224" s="67">
        <f t="shared" si="65"/>
        <v>3</v>
      </c>
      <c r="P224" s="68">
        <v>0</v>
      </c>
    </row>
    <row r="225" spans="2:16" x14ac:dyDescent="0.25">
      <c r="B225" s="65" t="s">
        <v>300</v>
      </c>
      <c r="C225" s="67">
        <v>1</v>
      </c>
      <c r="D225" s="60">
        <f t="shared" si="62"/>
        <v>1.462629808395495E-4</v>
      </c>
      <c r="E225" s="67">
        <v>0</v>
      </c>
      <c r="F225" s="68">
        <v>0</v>
      </c>
      <c r="G225" s="67">
        <v>0</v>
      </c>
      <c r="H225" s="68">
        <v>0</v>
      </c>
      <c r="I225" s="67">
        <v>0</v>
      </c>
      <c r="J225" s="68">
        <v>0</v>
      </c>
      <c r="K225" s="67">
        <v>1</v>
      </c>
      <c r="L225" s="68">
        <f t="shared" ref="L225:L249" si="67">+K225/$K$494</f>
        <v>1.0771219302024989E-4</v>
      </c>
      <c r="M225" s="69">
        <v>1</v>
      </c>
      <c r="N225" s="60">
        <f t="shared" si="64"/>
        <v>6.2640942119769483E-5</v>
      </c>
      <c r="O225" s="67">
        <f t="shared" si="65"/>
        <v>3</v>
      </c>
      <c r="P225" s="68">
        <v>0</v>
      </c>
    </row>
    <row r="226" spans="2:16" x14ac:dyDescent="0.25">
      <c r="B226" s="65" t="s">
        <v>301</v>
      </c>
      <c r="C226" s="67">
        <v>0</v>
      </c>
      <c r="D226" s="60">
        <f t="shared" si="62"/>
        <v>0</v>
      </c>
      <c r="E226" s="67">
        <v>0</v>
      </c>
      <c r="F226" s="68">
        <f t="shared" ref="F226:F239" si="68">+E226/$E$494</f>
        <v>0</v>
      </c>
      <c r="G226" s="67">
        <v>1</v>
      </c>
      <c r="H226" s="68">
        <f t="shared" ref="H226:H239" si="69">+G226/$G$494</f>
        <v>7.0219787936240437E-5</v>
      </c>
      <c r="I226" s="67">
        <v>0</v>
      </c>
      <c r="J226" s="68">
        <f t="shared" ref="J226:J249" si="70">I226/$I$494</f>
        <v>0</v>
      </c>
      <c r="K226" s="67">
        <v>1</v>
      </c>
      <c r="L226" s="68">
        <f t="shared" si="67"/>
        <v>1.0771219302024989E-4</v>
      </c>
      <c r="M226" s="69">
        <v>1</v>
      </c>
      <c r="N226" s="60">
        <f t="shared" si="64"/>
        <v>6.2640942119769483E-5</v>
      </c>
      <c r="O226" s="67">
        <f t="shared" si="65"/>
        <v>3</v>
      </c>
      <c r="P226" s="68">
        <f t="shared" ref="P226:P239" si="71">+O226/$O$494</f>
        <v>4.8986789895658141E-5</v>
      </c>
    </row>
    <row r="227" spans="2:16" x14ac:dyDescent="0.25">
      <c r="B227" s="65" t="s">
        <v>302</v>
      </c>
      <c r="C227" s="67">
        <v>0</v>
      </c>
      <c r="D227" s="60">
        <f t="shared" si="62"/>
        <v>0</v>
      </c>
      <c r="E227" s="67">
        <v>0</v>
      </c>
      <c r="F227" s="68">
        <f t="shared" si="68"/>
        <v>0</v>
      </c>
      <c r="G227" s="67">
        <v>1</v>
      </c>
      <c r="H227" s="68">
        <f t="shared" si="69"/>
        <v>7.0219787936240437E-5</v>
      </c>
      <c r="I227" s="67">
        <v>1</v>
      </c>
      <c r="J227" s="68">
        <f t="shared" si="70"/>
        <v>2.2104332449160034E-4</v>
      </c>
      <c r="K227" s="67">
        <v>0</v>
      </c>
      <c r="L227" s="68">
        <f t="shared" si="67"/>
        <v>0</v>
      </c>
      <c r="M227" s="69">
        <v>1</v>
      </c>
      <c r="N227" s="60">
        <f t="shared" si="64"/>
        <v>6.2640942119769483E-5</v>
      </c>
      <c r="O227" s="67">
        <f t="shared" si="65"/>
        <v>3</v>
      </c>
      <c r="P227" s="68">
        <f t="shared" si="71"/>
        <v>4.8986789895658141E-5</v>
      </c>
    </row>
    <row r="228" spans="2:16" x14ac:dyDescent="0.25">
      <c r="B228" s="65" t="s">
        <v>303</v>
      </c>
      <c r="C228" s="67">
        <v>0</v>
      </c>
      <c r="D228" s="60">
        <f t="shared" si="62"/>
        <v>0</v>
      </c>
      <c r="E228" s="67">
        <v>0</v>
      </c>
      <c r="F228" s="68">
        <f t="shared" si="68"/>
        <v>0</v>
      </c>
      <c r="G228" s="67">
        <v>3</v>
      </c>
      <c r="H228" s="68">
        <f t="shared" si="69"/>
        <v>2.106593638087213E-4</v>
      </c>
      <c r="I228" s="67">
        <v>0</v>
      </c>
      <c r="J228" s="68">
        <f t="shared" si="70"/>
        <v>0</v>
      </c>
      <c r="K228" s="67">
        <v>0</v>
      </c>
      <c r="L228" s="68">
        <f t="shared" si="67"/>
        <v>0</v>
      </c>
      <c r="M228" s="69">
        <v>0</v>
      </c>
      <c r="N228" s="60">
        <f t="shared" si="64"/>
        <v>0</v>
      </c>
      <c r="O228" s="67">
        <f t="shared" si="65"/>
        <v>3</v>
      </c>
      <c r="P228" s="68">
        <f t="shared" si="71"/>
        <v>4.8986789895658141E-5</v>
      </c>
    </row>
    <row r="229" spans="2:16" x14ac:dyDescent="0.25">
      <c r="B229" s="65" t="s">
        <v>304</v>
      </c>
      <c r="C229" s="67">
        <v>0</v>
      </c>
      <c r="D229" s="60">
        <f t="shared" si="62"/>
        <v>0</v>
      </c>
      <c r="E229" s="67">
        <v>0</v>
      </c>
      <c r="F229" s="68">
        <f t="shared" si="68"/>
        <v>0</v>
      </c>
      <c r="G229" s="67">
        <v>2</v>
      </c>
      <c r="H229" s="68">
        <f t="shared" si="69"/>
        <v>1.4043957587248087E-4</v>
      </c>
      <c r="I229" s="67">
        <v>0</v>
      </c>
      <c r="J229" s="68">
        <f t="shared" si="70"/>
        <v>0</v>
      </c>
      <c r="K229" s="67">
        <v>0</v>
      </c>
      <c r="L229" s="68">
        <f t="shared" si="67"/>
        <v>0</v>
      </c>
      <c r="M229" s="69">
        <v>1</v>
      </c>
      <c r="N229" s="60">
        <f t="shared" si="64"/>
        <v>6.2640942119769483E-5</v>
      </c>
      <c r="O229" s="67">
        <f t="shared" si="65"/>
        <v>3</v>
      </c>
      <c r="P229" s="68">
        <f t="shared" si="71"/>
        <v>4.8986789895658141E-5</v>
      </c>
    </row>
    <row r="230" spans="2:16" x14ac:dyDescent="0.25">
      <c r="B230" s="65" t="s">
        <v>305</v>
      </c>
      <c r="C230" s="67">
        <v>1</v>
      </c>
      <c r="D230" s="60">
        <f t="shared" si="62"/>
        <v>1.462629808395495E-4</v>
      </c>
      <c r="E230" s="67">
        <v>0</v>
      </c>
      <c r="F230" s="68">
        <f t="shared" si="68"/>
        <v>0</v>
      </c>
      <c r="G230" s="67">
        <v>1</v>
      </c>
      <c r="H230" s="68">
        <f t="shared" si="69"/>
        <v>7.0219787936240437E-5</v>
      </c>
      <c r="I230" s="67">
        <v>1</v>
      </c>
      <c r="J230" s="68">
        <f t="shared" si="70"/>
        <v>2.2104332449160034E-4</v>
      </c>
      <c r="K230" s="67">
        <v>0</v>
      </c>
      <c r="L230" s="68">
        <f t="shared" si="67"/>
        <v>0</v>
      </c>
      <c r="M230" s="69">
        <v>0</v>
      </c>
      <c r="N230" s="60">
        <f t="shared" si="64"/>
        <v>0</v>
      </c>
      <c r="O230" s="67">
        <f t="shared" si="65"/>
        <v>3</v>
      </c>
      <c r="P230" s="68">
        <f t="shared" si="71"/>
        <v>4.8986789895658141E-5</v>
      </c>
    </row>
    <row r="231" spans="2:16" x14ac:dyDescent="0.25">
      <c r="B231" s="65" t="s">
        <v>92</v>
      </c>
      <c r="C231" s="67">
        <v>0</v>
      </c>
      <c r="D231" s="60">
        <f t="shared" si="62"/>
        <v>0</v>
      </c>
      <c r="E231" s="67">
        <v>0</v>
      </c>
      <c r="F231" s="68">
        <f t="shared" si="68"/>
        <v>0</v>
      </c>
      <c r="G231" s="67">
        <v>1</v>
      </c>
      <c r="H231" s="68">
        <f t="shared" si="69"/>
        <v>7.0219787936240437E-5</v>
      </c>
      <c r="I231" s="67">
        <v>0</v>
      </c>
      <c r="J231" s="68">
        <f t="shared" si="70"/>
        <v>0</v>
      </c>
      <c r="K231" s="67">
        <v>1</v>
      </c>
      <c r="L231" s="68">
        <f t="shared" si="67"/>
        <v>1.0771219302024989E-4</v>
      </c>
      <c r="M231" s="69">
        <v>1</v>
      </c>
      <c r="N231" s="60">
        <f t="shared" si="64"/>
        <v>6.2640942119769483E-5</v>
      </c>
      <c r="O231" s="67">
        <f t="shared" si="65"/>
        <v>3</v>
      </c>
      <c r="P231" s="68">
        <f t="shared" si="71"/>
        <v>4.8986789895658141E-5</v>
      </c>
    </row>
    <row r="232" spans="2:16" x14ac:dyDescent="0.25">
      <c r="B232" s="65" t="s">
        <v>306</v>
      </c>
      <c r="C232" s="67">
        <v>1</v>
      </c>
      <c r="D232" s="60">
        <f t="shared" si="62"/>
        <v>1.462629808395495E-4</v>
      </c>
      <c r="E232" s="67">
        <v>1</v>
      </c>
      <c r="F232" s="68">
        <f t="shared" si="68"/>
        <v>9.6237128284092002E-5</v>
      </c>
      <c r="G232" s="67">
        <v>0</v>
      </c>
      <c r="H232" s="68">
        <f t="shared" si="69"/>
        <v>0</v>
      </c>
      <c r="I232" s="67">
        <v>1</v>
      </c>
      <c r="J232" s="68">
        <f t="shared" si="70"/>
        <v>2.2104332449160034E-4</v>
      </c>
      <c r="K232" s="67">
        <v>0</v>
      </c>
      <c r="L232" s="68">
        <f t="shared" si="67"/>
        <v>0</v>
      </c>
      <c r="M232" s="69">
        <v>0</v>
      </c>
      <c r="N232" s="60">
        <f t="shared" si="64"/>
        <v>0</v>
      </c>
      <c r="O232" s="67">
        <f t="shared" si="65"/>
        <v>3</v>
      </c>
      <c r="P232" s="68">
        <f t="shared" si="71"/>
        <v>4.8986789895658141E-5</v>
      </c>
    </row>
    <row r="233" spans="2:16" x14ac:dyDescent="0.25">
      <c r="B233" s="65" t="s">
        <v>307</v>
      </c>
      <c r="C233" s="67">
        <v>0</v>
      </c>
      <c r="D233" s="60">
        <f t="shared" si="62"/>
        <v>0</v>
      </c>
      <c r="E233" s="67">
        <v>1</v>
      </c>
      <c r="F233" s="68">
        <f t="shared" si="68"/>
        <v>9.6237128284092002E-5</v>
      </c>
      <c r="G233" s="67">
        <v>0</v>
      </c>
      <c r="H233" s="68">
        <f t="shared" si="69"/>
        <v>0</v>
      </c>
      <c r="I233" s="67">
        <v>0</v>
      </c>
      <c r="J233" s="68">
        <f t="shared" si="70"/>
        <v>0</v>
      </c>
      <c r="K233" s="67">
        <v>0</v>
      </c>
      <c r="L233" s="68">
        <f t="shared" si="67"/>
        <v>0</v>
      </c>
      <c r="M233" s="69">
        <v>2</v>
      </c>
      <c r="N233" s="60">
        <f t="shared" si="64"/>
        <v>1.2528188423953897E-4</v>
      </c>
      <c r="O233" s="67">
        <f t="shared" si="65"/>
        <v>3</v>
      </c>
      <c r="P233" s="68">
        <f t="shared" si="71"/>
        <v>4.8986789895658141E-5</v>
      </c>
    </row>
    <row r="234" spans="2:16" x14ac:dyDescent="0.25">
      <c r="B234" s="65" t="s">
        <v>308</v>
      </c>
      <c r="C234" s="67">
        <v>0</v>
      </c>
      <c r="D234" s="60">
        <f t="shared" si="62"/>
        <v>0</v>
      </c>
      <c r="E234" s="67">
        <v>1</v>
      </c>
      <c r="F234" s="68">
        <f t="shared" si="68"/>
        <v>9.6237128284092002E-5</v>
      </c>
      <c r="G234" s="67">
        <v>0</v>
      </c>
      <c r="H234" s="68">
        <f t="shared" si="69"/>
        <v>0</v>
      </c>
      <c r="I234" s="67">
        <v>0</v>
      </c>
      <c r="J234" s="68">
        <f t="shared" si="70"/>
        <v>0</v>
      </c>
      <c r="K234" s="67">
        <v>1</v>
      </c>
      <c r="L234" s="68">
        <f t="shared" si="67"/>
        <v>1.0771219302024989E-4</v>
      </c>
      <c r="M234" s="69">
        <v>1</v>
      </c>
      <c r="N234" s="60">
        <f t="shared" si="64"/>
        <v>6.2640942119769483E-5</v>
      </c>
      <c r="O234" s="67">
        <f t="shared" si="65"/>
        <v>3</v>
      </c>
      <c r="P234" s="68">
        <f t="shared" si="71"/>
        <v>4.8986789895658141E-5</v>
      </c>
    </row>
    <row r="235" spans="2:16" x14ac:dyDescent="0.25">
      <c r="B235" s="65" t="s">
        <v>309</v>
      </c>
      <c r="C235" s="67">
        <v>1</v>
      </c>
      <c r="D235" s="60">
        <f t="shared" si="62"/>
        <v>1.462629808395495E-4</v>
      </c>
      <c r="E235" s="67">
        <v>1</v>
      </c>
      <c r="F235" s="68">
        <f t="shared" si="68"/>
        <v>9.6237128284092002E-5</v>
      </c>
      <c r="G235" s="67">
        <v>1</v>
      </c>
      <c r="H235" s="68">
        <f t="shared" si="69"/>
        <v>7.0219787936240437E-5</v>
      </c>
      <c r="I235" s="67">
        <v>0</v>
      </c>
      <c r="J235" s="68">
        <f t="shared" si="70"/>
        <v>0</v>
      </c>
      <c r="K235" s="67">
        <v>0</v>
      </c>
      <c r="L235" s="68">
        <f t="shared" si="67"/>
        <v>0</v>
      </c>
      <c r="M235" s="69">
        <v>0</v>
      </c>
      <c r="N235" s="60">
        <f t="shared" si="64"/>
        <v>0</v>
      </c>
      <c r="O235" s="67">
        <f t="shared" si="65"/>
        <v>3</v>
      </c>
      <c r="P235" s="68">
        <f t="shared" si="71"/>
        <v>4.8986789895658141E-5</v>
      </c>
    </row>
    <row r="236" spans="2:16" x14ac:dyDescent="0.25">
      <c r="B236" s="65" t="s">
        <v>310</v>
      </c>
      <c r="C236" s="67">
        <v>0</v>
      </c>
      <c r="D236" s="60">
        <f t="shared" si="62"/>
        <v>0</v>
      </c>
      <c r="E236" s="67">
        <v>2</v>
      </c>
      <c r="F236" s="68">
        <f t="shared" si="68"/>
        <v>1.92474256568184E-4</v>
      </c>
      <c r="G236" s="67">
        <v>0</v>
      </c>
      <c r="H236" s="68">
        <f t="shared" si="69"/>
        <v>0</v>
      </c>
      <c r="I236" s="67">
        <v>0</v>
      </c>
      <c r="J236" s="68">
        <f t="shared" si="70"/>
        <v>0</v>
      </c>
      <c r="K236" s="67">
        <v>1</v>
      </c>
      <c r="L236" s="68">
        <f t="shared" si="67"/>
        <v>1.0771219302024989E-4</v>
      </c>
      <c r="M236" s="69">
        <v>0</v>
      </c>
      <c r="N236" s="60">
        <f t="shared" si="64"/>
        <v>0</v>
      </c>
      <c r="O236" s="67">
        <f t="shared" si="65"/>
        <v>3</v>
      </c>
      <c r="P236" s="68">
        <f t="shared" si="71"/>
        <v>4.8986789895658141E-5</v>
      </c>
    </row>
    <row r="237" spans="2:16" x14ac:dyDescent="0.25">
      <c r="B237" s="65" t="s">
        <v>311</v>
      </c>
      <c r="C237" s="67">
        <v>0</v>
      </c>
      <c r="D237" s="60">
        <f t="shared" si="62"/>
        <v>0</v>
      </c>
      <c r="E237" s="67">
        <v>0</v>
      </c>
      <c r="F237" s="68">
        <f t="shared" si="68"/>
        <v>0</v>
      </c>
      <c r="G237" s="67">
        <v>3</v>
      </c>
      <c r="H237" s="68">
        <f t="shared" si="69"/>
        <v>2.106593638087213E-4</v>
      </c>
      <c r="I237" s="67">
        <v>0</v>
      </c>
      <c r="J237" s="68">
        <f t="shared" si="70"/>
        <v>0</v>
      </c>
      <c r="K237" s="67">
        <v>0</v>
      </c>
      <c r="L237" s="68">
        <f t="shared" si="67"/>
        <v>0</v>
      </c>
      <c r="M237" s="69">
        <v>0</v>
      </c>
      <c r="N237" s="60">
        <f t="shared" si="64"/>
        <v>0</v>
      </c>
      <c r="O237" s="67">
        <f t="shared" si="65"/>
        <v>3</v>
      </c>
      <c r="P237" s="68">
        <f t="shared" si="71"/>
        <v>4.8986789895658141E-5</v>
      </c>
    </row>
    <row r="238" spans="2:16" x14ac:dyDescent="0.25">
      <c r="B238" s="65" t="s">
        <v>312</v>
      </c>
      <c r="C238" s="67">
        <v>0</v>
      </c>
      <c r="D238" s="60">
        <f t="shared" si="62"/>
        <v>0</v>
      </c>
      <c r="E238" s="67">
        <v>2</v>
      </c>
      <c r="F238" s="68">
        <f t="shared" si="68"/>
        <v>1.92474256568184E-4</v>
      </c>
      <c r="G238" s="67">
        <v>1</v>
      </c>
      <c r="H238" s="68">
        <f t="shared" si="69"/>
        <v>7.0219787936240437E-5</v>
      </c>
      <c r="I238" s="67">
        <v>0</v>
      </c>
      <c r="J238" s="68">
        <f t="shared" si="70"/>
        <v>0</v>
      </c>
      <c r="K238" s="67">
        <v>0</v>
      </c>
      <c r="L238" s="68">
        <f t="shared" si="67"/>
        <v>0</v>
      </c>
      <c r="M238" s="69">
        <v>0</v>
      </c>
      <c r="N238" s="60">
        <f t="shared" si="64"/>
        <v>0</v>
      </c>
      <c r="O238" s="67">
        <f t="shared" si="65"/>
        <v>3</v>
      </c>
      <c r="P238" s="68">
        <f t="shared" si="71"/>
        <v>4.8986789895658141E-5</v>
      </c>
    </row>
    <row r="239" spans="2:16" x14ac:dyDescent="0.25">
      <c r="B239" s="65" t="s">
        <v>313</v>
      </c>
      <c r="C239" s="67">
        <v>0</v>
      </c>
      <c r="D239" s="60">
        <f t="shared" si="62"/>
        <v>0</v>
      </c>
      <c r="E239" s="67">
        <v>0</v>
      </c>
      <c r="F239" s="68">
        <f t="shared" si="68"/>
        <v>0</v>
      </c>
      <c r="G239" s="67">
        <v>2</v>
      </c>
      <c r="H239" s="68">
        <f t="shared" si="69"/>
        <v>1.4043957587248087E-4</v>
      </c>
      <c r="I239" s="67">
        <v>0</v>
      </c>
      <c r="J239" s="68">
        <f t="shared" si="70"/>
        <v>0</v>
      </c>
      <c r="K239" s="67">
        <v>0</v>
      </c>
      <c r="L239" s="68">
        <f t="shared" si="67"/>
        <v>0</v>
      </c>
      <c r="M239" s="69">
        <v>1</v>
      </c>
      <c r="N239" s="60">
        <f t="shared" si="64"/>
        <v>6.2640942119769483E-5</v>
      </c>
      <c r="O239" s="67">
        <f t="shared" si="65"/>
        <v>3</v>
      </c>
      <c r="P239" s="68">
        <f t="shared" si="71"/>
        <v>4.8986789895658141E-5</v>
      </c>
    </row>
    <row r="240" spans="2:16" x14ac:dyDescent="0.25">
      <c r="B240" s="41" t="s">
        <v>314</v>
      </c>
      <c r="C240" s="67">
        <v>0</v>
      </c>
      <c r="D240" s="60">
        <f t="shared" si="62"/>
        <v>0</v>
      </c>
      <c r="E240" s="67">
        <v>0</v>
      </c>
      <c r="F240" s="68">
        <v>0</v>
      </c>
      <c r="G240" s="67">
        <v>0</v>
      </c>
      <c r="H240" s="68">
        <v>0</v>
      </c>
      <c r="I240" s="67">
        <v>1</v>
      </c>
      <c r="J240" s="68">
        <f t="shared" si="70"/>
        <v>2.2104332449160034E-4</v>
      </c>
      <c r="K240" s="67">
        <v>0</v>
      </c>
      <c r="L240" s="68">
        <f t="shared" si="67"/>
        <v>0</v>
      </c>
      <c r="M240" s="69">
        <v>2</v>
      </c>
      <c r="N240" s="60">
        <f t="shared" si="64"/>
        <v>1.2528188423953897E-4</v>
      </c>
      <c r="O240" s="67">
        <f t="shared" si="65"/>
        <v>3</v>
      </c>
      <c r="P240" s="68">
        <v>0</v>
      </c>
    </row>
    <row r="241" spans="2:16" x14ac:dyDescent="0.25">
      <c r="B241" s="65" t="s">
        <v>315</v>
      </c>
      <c r="C241" s="67">
        <v>0</v>
      </c>
      <c r="D241" s="60">
        <f t="shared" si="62"/>
        <v>0</v>
      </c>
      <c r="E241" s="67">
        <v>2</v>
      </c>
      <c r="F241" s="68">
        <f t="shared" ref="F241:F246" si="72">+E241/$E$494</f>
        <v>1.92474256568184E-4</v>
      </c>
      <c r="G241" s="67">
        <v>0</v>
      </c>
      <c r="H241" s="68">
        <f t="shared" ref="H241:H246" si="73">+G241/$G$494</f>
        <v>0</v>
      </c>
      <c r="I241" s="67">
        <v>0</v>
      </c>
      <c r="J241" s="68">
        <f t="shared" si="70"/>
        <v>0</v>
      </c>
      <c r="K241" s="67">
        <v>0</v>
      </c>
      <c r="L241" s="68">
        <f t="shared" si="67"/>
        <v>0</v>
      </c>
      <c r="M241" s="69">
        <v>1</v>
      </c>
      <c r="N241" s="60">
        <f t="shared" si="64"/>
        <v>6.2640942119769483E-5</v>
      </c>
      <c r="O241" s="67">
        <f t="shared" si="65"/>
        <v>3</v>
      </c>
      <c r="P241" s="68">
        <f t="shared" ref="P241:P246" si="74">+O241/$O$494</f>
        <v>4.8986789895658141E-5</v>
      </c>
    </row>
    <row r="242" spans="2:16" x14ac:dyDescent="0.25">
      <c r="B242" s="65" t="s">
        <v>316</v>
      </c>
      <c r="C242" s="67">
        <v>0</v>
      </c>
      <c r="D242" s="60">
        <f t="shared" si="62"/>
        <v>0</v>
      </c>
      <c r="E242" s="67">
        <v>0</v>
      </c>
      <c r="F242" s="68">
        <f t="shared" si="72"/>
        <v>0</v>
      </c>
      <c r="G242" s="67">
        <v>2</v>
      </c>
      <c r="H242" s="68">
        <f t="shared" si="73"/>
        <v>1.4043957587248087E-4</v>
      </c>
      <c r="I242" s="67">
        <v>0</v>
      </c>
      <c r="J242" s="68">
        <f t="shared" si="70"/>
        <v>0</v>
      </c>
      <c r="K242" s="67">
        <v>0</v>
      </c>
      <c r="L242" s="68">
        <f t="shared" si="67"/>
        <v>0</v>
      </c>
      <c r="M242" s="69">
        <v>1</v>
      </c>
      <c r="N242" s="60">
        <f t="shared" si="64"/>
        <v>6.2640942119769483E-5</v>
      </c>
      <c r="O242" s="67">
        <f t="shared" si="65"/>
        <v>3</v>
      </c>
      <c r="P242" s="68">
        <f t="shared" si="74"/>
        <v>4.8986789895658141E-5</v>
      </c>
    </row>
    <row r="243" spans="2:16" x14ac:dyDescent="0.25">
      <c r="B243" s="65" t="s">
        <v>317</v>
      </c>
      <c r="C243" s="67">
        <v>0</v>
      </c>
      <c r="D243" s="60">
        <f t="shared" si="62"/>
        <v>0</v>
      </c>
      <c r="E243" s="67">
        <v>0</v>
      </c>
      <c r="F243" s="68">
        <f t="shared" si="72"/>
        <v>0</v>
      </c>
      <c r="G243" s="67">
        <v>1</v>
      </c>
      <c r="H243" s="68">
        <f t="shared" si="73"/>
        <v>7.0219787936240437E-5</v>
      </c>
      <c r="I243" s="67">
        <v>0</v>
      </c>
      <c r="J243" s="68">
        <f t="shared" si="70"/>
        <v>0</v>
      </c>
      <c r="K243" s="67">
        <v>0</v>
      </c>
      <c r="L243" s="68">
        <f t="shared" si="67"/>
        <v>0</v>
      </c>
      <c r="M243" s="69">
        <v>2</v>
      </c>
      <c r="N243" s="60">
        <f t="shared" si="64"/>
        <v>1.2528188423953897E-4</v>
      </c>
      <c r="O243" s="67">
        <f t="shared" si="65"/>
        <v>3</v>
      </c>
      <c r="P243" s="68">
        <f t="shared" si="74"/>
        <v>4.8986789895658141E-5</v>
      </c>
    </row>
    <row r="244" spans="2:16" x14ac:dyDescent="0.25">
      <c r="B244" s="65" t="s">
        <v>318</v>
      </c>
      <c r="C244" s="67">
        <v>0</v>
      </c>
      <c r="D244" s="60">
        <f t="shared" si="62"/>
        <v>0</v>
      </c>
      <c r="E244" s="67">
        <v>1</v>
      </c>
      <c r="F244" s="68">
        <f t="shared" si="72"/>
        <v>9.6237128284092002E-5</v>
      </c>
      <c r="G244" s="67">
        <v>1</v>
      </c>
      <c r="H244" s="68">
        <f t="shared" si="73"/>
        <v>7.0219787936240437E-5</v>
      </c>
      <c r="I244" s="67">
        <v>0</v>
      </c>
      <c r="J244" s="68">
        <f t="shared" si="70"/>
        <v>0</v>
      </c>
      <c r="K244" s="67">
        <v>0</v>
      </c>
      <c r="L244" s="68">
        <f t="shared" si="67"/>
        <v>0</v>
      </c>
      <c r="M244" s="69">
        <v>1</v>
      </c>
      <c r="N244" s="60">
        <f t="shared" si="64"/>
        <v>6.2640942119769483E-5</v>
      </c>
      <c r="O244" s="67">
        <f t="shared" si="65"/>
        <v>3</v>
      </c>
      <c r="P244" s="68">
        <f t="shared" si="74"/>
        <v>4.8986789895658141E-5</v>
      </c>
    </row>
    <row r="245" spans="2:16" x14ac:dyDescent="0.25">
      <c r="B245" s="65" t="s">
        <v>319</v>
      </c>
      <c r="C245" s="67">
        <v>0</v>
      </c>
      <c r="D245" s="60">
        <f t="shared" si="62"/>
        <v>0</v>
      </c>
      <c r="E245" s="67">
        <v>0</v>
      </c>
      <c r="F245" s="68">
        <f t="shared" si="72"/>
        <v>0</v>
      </c>
      <c r="G245" s="67">
        <v>2</v>
      </c>
      <c r="H245" s="68">
        <f t="shared" si="73"/>
        <v>1.4043957587248087E-4</v>
      </c>
      <c r="I245" s="67">
        <v>1</v>
      </c>
      <c r="J245" s="68">
        <f t="shared" si="70"/>
        <v>2.2104332449160034E-4</v>
      </c>
      <c r="K245" s="67">
        <v>0</v>
      </c>
      <c r="L245" s="68">
        <f t="shared" si="67"/>
        <v>0</v>
      </c>
      <c r="M245" s="69">
        <v>0</v>
      </c>
      <c r="N245" s="60">
        <f t="shared" si="64"/>
        <v>0</v>
      </c>
      <c r="O245" s="67">
        <f t="shared" si="65"/>
        <v>3</v>
      </c>
      <c r="P245" s="68">
        <f t="shared" si="74"/>
        <v>4.8986789895658141E-5</v>
      </c>
    </row>
    <row r="246" spans="2:16" x14ac:dyDescent="0.25">
      <c r="B246" s="65" t="s">
        <v>320</v>
      </c>
      <c r="C246" s="67">
        <v>0</v>
      </c>
      <c r="D246" s="60">
        <f t="shared" si="62"/>
        <v>0</v>
      </c>
      <c r="E246" s="67">
        <v>2</v>
      </c>
      <c r="F246" s="68">
        <f t="shared" si="72"/>
        <v>1.92474256568184E-4</v>
      </c>
      <c r="G246" s="67">
        <v>0</v>
      </c>
      <c r="H246" s="68">
        <f t="shared" si="73"/>
        <v>0</v>
      </c>
      <c r="I246" s="67">
        <v>1</v>
      </c>
      <c r="J246" s="68">
        <f t="shared" si="70"/>
        <v>2.2104332449160034E-4</v>
      </c>
      <c r="K246" s="67">
        <v>0</v>
      </c>
      <c r="L246" s="68">
        <f t="shared" si="67"/>
        <v>0</v>
      </c>
      <c r="M246" s="69">
        <v>0</v>
      </c>
      <c r="N246" s="60">
        <f t="shared" si="64"/>
        <v>0</v>
      </c>
      <c r="O246" s="67">
        <f t="shared" si="65"/>
        <v>3</v>
      </c>
      <c r="P246" s="68">
        <f t="shared" si="74"/>
        <v>4.8986789895658141E-5</v>
      </c>
    </row>
    <row r="247" spans="2:16" x14ac:dyDescent="0.25">
      <c r="B247" s="41" t="s">
        <v>321</v>
      </c>
      <c r="C247" s="67">
        <v>0</v>
      </c>
      <c r="D247" s="60">
        <f t="shared" si="62"/>
        <v>0</v>
      </c>
      <c r="E247" s="67">
        <v>0</v>
      </c>
      <c r="F247" s="68">
        <v>0</v>
      </c>
      <c r="G247" s="67">
        <v>0</v>
      </c>
      <c r="H247" s="68">
        <v>0</v>
      </c>
      <c r="I247" s="67">
        <v>2</v>
      </c>
      <c r="J247" s="68">
        <f t="shared" si="70"/>
        <v>4.4208664898320068E-4</v>
      </c>
      <c r="K247" s="67">
        <v>0</v>
      </c>
      <c r="L247" s="68">
        <f t="shared" si="67"/>
        <v>0</v>
      </c>
      <c r="M247" s="69">
        <v>1</v>
      </c>
      <c r="N247" s="60">
        <f t="shared" si="64"/>
        <v>6.2640942119769483E-5</v>
      </c>
      <c r="O247" s="67">
        <f t="shared" si="65"/>
        <v>3</v>
      </c>
      <c r="P247" s="68">
        <v>0</v>
      </c>
    </row>
    <row r="248" spans="2:16" x14ac:dyDescent="0.25">
      <c r="B248" s="65" t="s">
        <v>322</v>
      </c>
      <c r="C248" s="67">
        <v>1</v>
      </c>
      <c r="D248" s="60">
        <f t="shared" si="62"/>
        <v>1.462629808395495E-4</v>
      </c>
      <c r="E248" s="67">
        <v>1</v>
      </c>
      <c r="F248" s="68">
        <f>+E248/$E$494</f>
        <v>9.6237128284092002E-5</v>
      </c>
      <c r="G248" s="67">
        <v>1</v>
      </c>
      <c r="H248" s="68">
        <f>+G248/$G$494</f>
        <v>7.0219787936240437E-5</v>
      </c>
      <c r="I248" s="67">
        <v>0</v>
      </c>
      <c r="J248" s="68">
        <f t="shared" si="70"/>
        <v>0</v>
      </c>
      <c r="K248" s="67">
        <v>0</v>
      </c>
      <c r="L248" s="68">
        <f t="shared" si="67"/>
        <v>0</v>
      </c>
      <c r="M248" s="69">
        <v>0</v>
      </c>
      <c r="N248" s="60">
        <f t="shared" si="64"/>
        <v>0</v>
      </c>
      <c r="O248" s="67">
        <f t="shared" si="65"/>
        <v>3</v>
      </c>
      <c r="P248" s="68">
        <f>+O248/$O$494</f>
        <v>4.8986789895658141E-5</v>
      </c>
    </row>
    <row r="249" spans="2:16" x14ac:dyDescent="0.25">
      <c r="B249" s="65" t="s">
        <v>323</v>
      </c>
      <c r="C249" s="67">
        <v>0</v>
      </c>
      <c r="D249" s="60">
        <f t="shared" si="62"/>
        <v>0</v>
      </c>
      <c r="E249" s="67">
        <v>0</v>
      </c>
      <c r="F249" s="68">
        <f>+E249/$E$494</f>
        <v>0</v>
      </c>
      <c r="G249" s="67">
        <v>1</v>
      </c>
      <c r="H249" s="68">
        <f>+G249/$G$494</f>
        <v>7.0219787936240437E-5</v>
      </c>
      <c r="I249" s="67">
        <v>0</v>
      </c>
      <c r="J249" s="68">
        <f t="shared" si="70"/>
        <v>0</v>
      </c>
      <c r="K249" s="67">
        <v>0</v>
      </c>
      <c r="L249" s="68">
        <f t="shared" si="67"/>
        <v>0</v>
      </c>
      <c r="M249" s="69">
        <v>2</v>
      </c>
      <c r="N249" s="60">
        <f t="shared" si="64"/>
        <v>1.2528188423953897E-4</v>
      </c>
      <c r="O249" s="67">
        <f t="shared" si="65"/>
        <v>3</v>
      </c>
      <c r="P249" s="68">
        <f>+O249/$O$494</f>
        <v>4.8986789895658141E-5</v>
      </c>
    </row>
    <row r="250" spans="2:16" x14ac:dyDescent="0.25">
      <c r="B250" s="65" t="s">
        <v>324</v>
      </c>
      <c r="C250" s="67">
        <v>0</v>
      </c>
      <c r="D250" s="60">
        <f t="shared" si="62"/>
        <v>0</v>
      </c>
      <c r="E250" s="67">
        <v>0</v>
      </c>
      <c r="F250" s="68">
        <v>0</v>
      </c>
      <c r="G250" s="67">
        <v>0</v>
      </c>
      <c r="H250" s="68">
        <v>0</v>
      </c>
      <c r="I250" s="67">
        <v>0</v>
      </c>
      <c r="J250" s="68">
        <v>0</v>
      </c>
      <c r="K250" s="67">
        <v>0</v>
      </c>
      <c r="L250" s="68">
        <v>0</v>
      </c>
      <c r="M250" s="69">
        <v>3</v>
      </c>
      <c r="N250" s="60">
        <f t="shared" si="64"/>
        <v>1.8792282635930844E-4</v>
      </c>
      <c r="O250" s="67">
        <f t="shared" si="65"/>
        <v>3</v>
      </c>
      <c r="P250" s="68">
        <v>0</v>
      </c>
    </row>
    <row r="251" spans="2:16" x14ac:dyDescent="0.25">
      <c r="B251" s="65" t="s">
        <v>325</v>
      </c>
      <c r="C251" s="67">
        <v>0</v>
      </c>
      <c r="D251" s="60">
        <f t="shared" si="62"/>
        <v>0</v>
      </c>
      <c r="E251" s="67">
        <v>0</v>
      </c>
      <c r="F251" s="68">
        <f>+E251/$E$494</f>
        <v>0</v>
      </c>
      <c r="G251" s="67">
        <v>2</v>
      </c>
      <c r="H251" s="68">
        <f>+G251/$G$494</f>
        <v>1.4043957587248087E-4</v>
      </c>
      <c r="I251" s="67">
        <v>1</v>
      </c>
      <c r="J251" s="68">
        <f t="shared" ref="J251:J258" si="75">I251/$I$494</f>
        <v>2.2104332449160034E-4</v>
      </c>
      <c r="K251" s="67">
        <v>0</v>
      </c>
      <c r="L251" s="68">
        <f t="shared" ref="L251:L261" si="76">+K251/$K$494</f>
        <v>0</v>
      </c>
      <c r="M251" s="69">
        <v>0</v>
      </c>
      <c r="N251" s="60">
        <f t="shared" si="64"/>
        <v>0</v>
      </c>
      <c r="O251" s="67">
        <f t="shared" si="65"/>
        <v>3</v>
      </c>
      <c r="P251" s="68">
        <f>+O251/$O$494</f>
        <v>4.8986789895658141E-5</v>
      </c>
    </row>
    <row r="252" spans="2:16" x14ac:dyDescent="0.25">
      <c r="B252" s="65" t="s">
        <v>326</v>
      </c>
      <c r="C252" s="67">
        <v>0</v>
      </c>
      <c r="D252" s="60">
        <f t="shared" si="62"/>
        <v>0</v>
      </c>
      <c r="E252" s="67">
        <v>0</v>
      </c>
      <c r="F252" s="68">
        <f>+E252/$E$494</f>
        <v>0</v>
      </c>
      <c r="G252" s="67">
        <v>3</v>
      </c>
      <c r="H252" s="68">
        <f>+G252/$G$494</f>
        <v>2.106593638087213E-4</v>
      </c>
      <c r="I252" s="67">
        <v>0</v>
      </c>
      <c r="J252" s="68">
        <f t="shared" si="75"/>
        <v>0</v>
      </c>
      <c r="K252" s="67">
        <v>0</v>
      </c>
      <c r="L252" s="68">
        <f t="shared" si="76"/>
        <v>0</v>
      </c>
      <c r="M252" s="69">
        <v>0</v>
      </c>
      <c r="N252" s="60">
        <f t="shared" si="64"/>
        <v>0</v>
      </c>
      <c r="O252" s="67">
        <f t="shared" si="65"/>
        <v>3</v>
      </c>
      <c r="P252" s="68">
        <f>+O252/$O$494</f>
        <v>4.8986789895658141E-5</v>
      </c>
    </row>
    <row r="253" spans="2:16" x14ac:dyDescent="0.25">
      <c r="B253" s="65" t="s">
        <v>327</v>
      </c>
      <c r="C253" s="67">
        <v>0</v>
      </c>
      <c r="D253" s="60">
        <f t="shared" si="62"/>
        <v>0</v>
      </c>
      <c r="E253" s="67">
        <v>0</v>
      </c>
      <c r="F253" s="68">
        <f>+E253/$E$494</f>
        <v>0</v>
      </c>
      <c r="G253" s="67">
        <v>3</v>
      </c>
      <c r="H253" s="68">
        <f>+G253/$G$494</f>
        <v>2.106593638087213E-4</v>
      </c>
      <c r="I253" s="67">
        <v>0</v>
      </c>
      <c r="J253" s="68">
        <f t="shared" si="75"/>
        <v>0</v>
      </c>
      <c r="K253" s="67">
        <v>0</v>
      </c>
      <c r="L253" s="68">
        <f t="shared" si="76"/>
        <v>0</v>
      </c>
      <c r="M253" s="69">
        <v>0</v>
      </c>
      <c r="N253" s="60">
        <f t="shared" si="64"/>
        <v>0</v>
      </c>
      <c r="O253" s="67">
        <f t="shared" si="65"/>
        <v>3</v>
      </c>
      <c r="P253" s="68">
        <f>+O253/$O$494</f>
        <v>4.8986789895658141E-5</v>
      </c>
    </row>
    <row r="254" spans="2:16" x14ac:dyDescent="0.25">
      <c r="B254" s="41" t="s">
        <v>328</v>
      </c>
      <c r="C254" s="67">
        <v>0</v>
      </c>
      <c r="D254" s="60">
        <f t="shared" si="62"/>
        <v>0</v>
      </c>
      <c r="E254" s="67">
        <v>0</v>
      </c>
      <c r="F254" s="68">
        <v>0</v>
      </c>
      <c r="G254" s="67">
        <v>0</v>
      </c>
      <c r="H254" s="68">
        <v>0</v>
      </c>
      <c r="I254" s="67">
        <v>1</v>
      </c>
      <c r="J254" s="68">
        <f t="shared" si="75"/>
        <v>2.2104332449160034E-4</v>
      </c>
      <c r="K254" s="67">
        <v>0</v>
      </c>
      <c r="L254" s="68">
        <f t="shared" si="76"/>
        <v>0</v>
      </c>
      <c r="M254" s="69">
        <v>2</v>
      </c>
      <c r="N254" s="60">
        <f t="shared" si="64"/>
        <v>1.2528188423953897E-4</v>
      </c>
      <c r="O254" s="67">
        <f t="shared" si="65"/>
        <v>3</v>
      </c>
      <c r="P254" s="68">
        <v>0</v>
      </c>
    </row>
    <row r="255" spans="2:16" x14ac:dyDescent="0.25">
      <c r="B255" s="65" t="s">
        <v>329</v>
      </c>
      <c r="C255" s="67">
        <v>0</v>
      </c>
      <c r="D255" s="60">
        <f t="shared" si="62"/>
        <v>0</v>
      </c>
      <c r="E255" s="67">
        <v>0</v>
      </c>
      <c r="F255" s="68">
        <f>+E255/$E$494</f>
        <v>0</v>
      </c>
      <c r="G255" s="67">
        <v>3</v>
      </c>
      <c r="H255" s="68">
        <f>+G255/$G$494</f>
        <v>2.106593638087213E-4</v>
      </c>
      <c r="I255" s="67">
        <v>0</v>
      </c>
      <c r="J255" s="68">
        <f t="shared" si="75"/>
        <v>0</v>
      </c>
      <c r="K255" s="67">
        <v>0</v>
      </c>
      <c r="L255" s="68">
        <f t="shared" si="76"/>
        <v>0</v>
      </c>
      <c r="M255" s="69">
        <v>0</v>
      </c>
      <c r="N255" s="60">
        <f t="shared" si="64"/>
        <v>0</v>
      </c>
      <c r="O255" s="67">
        <f t="shared" si="65"/>
        <v>3</v>
      </c>
      <c r="P255" s="68">
        <f>+O255/$O$494</f>
        <v>4.8986789895658141E-5</v>
      </c>
    </row>
    <row r="256" spans="2:16" x14ac:dyDescent="0.25">
      <c r="B256" s="65" t="s">
        <v>140</v>
      </c>
      <c r="C256" s="67">
        <v>0</v>
      </c>
      <c r="D256" s="60">
        <f t="shared" si="62"/>
        <v>0</v>
      </c>
      <c r="E256" s="67">
        <v>0</v>
      </c>
      <c r="F256" s="68">
        <f>+E256/$E$494</f>
        <v>0</v>
      </c>
      <c r="G256" s="67">
        <v>3</v>
      </c>
      <c r="H256" s="68">
        <f>+G256/$G$494</f>
        <v>2.106593638087213E-4</v>
      </c>
      <c r="I256" s="67">
        <v>0</v>
      </c>
      <c r="J256" s="68">
        <f t="shared" si="75"/>
        <v>0</v>
      </c>
      <c r="K256" s="67">
        <v>0</v>
      </c>
      <c r="L256" s="68">
        <f t="shared" si="76"/>
        <v>0</v>
      </c>
      <c r="M256" s="69">
        <v>0</v>
      </c>
      <c r="N256" s="60">
        <f t="shared" si="64"/>
        <v>0</v>
      </c>
      <c r="O256" s="67">
        <f t="shared" si="65"/>
        <v>3</v>
      </c>
      <c r="P256" s="68">
        <f>+O256/$O$494</f>
        <v>4.8986789895658141E-5</v>
      </c>
    </row>
    <row r="257" spans="2:16" x14ac:dyDescent="0.25">
      <c r="B257" s="65" t="s">
        <v>330</v>
      </c>
      <c r="C257" s="67">
        <v>0</v>
      </c>
      <c r="D257" s="60">
        <f t="shared" si="62"/>
        <v>0</v>
      </c>
      <c r="E257" s="67">
        <v>0</v>
      </c>
      <c r="F257" s="68">
        <f>+E257/$E$494</f>
        <v>0</v>
      </c>
      <c r="G257" s="67">
        <v>2</v>
      </c>
      <c r="H257" s="68">
        <f>+G257/$G$494</f>
        <v>1.4043957587248087E-4</v>
      </c>
      <c r="I257" s="67">
        <v>1</v>
      </c>
      <c r="J257" s="68">
        <f t="shared" si="75"/>
        <v>2.2104332449160034E-4</v>
      </c>
      <c r="K257" s="67">
        <v>0</v>
      </c>
      <c r="L257" s="68">
        <f t="shared" si="76"/>
        <v>0</v>
      </c>
      <c r="M257" s="69">
        <v>0</v>
      </c>
      <c r="N257" s="60">
        <f t="shared" si="64"/>
        <v>0</v>
      </c>
      <c r="O257" s="67">
        <f t="shared" si="65"/>
        <v>3</v>
      </c>
      <c r="P257" s="68">
        <f>+O257/$O$494</f>
        <v>4.8986789895658141E-5</v>
      </c>
    </row>
    <row r="258" spans="2:16" x14ac:dyDescent="0.25">
      <c r="B258" s="65" t="s">
        <v>331</v>
      </c>
      <c r="C258" s="67">
        <v>0</v>
      </c>
      <c r="D258" s="60">
        <f t="shared" si="62"/>
        <v>0</v>
      </c>
      <c r="E258" s="67">
        <v>0</v>
      </c>
      <c r="F258" s="68">
        <f>+E258/$E$494</f>
        <v>0</v>
      </c>
      <c r="G258" s="67">
        <v>1</v>
      </c>
      <c r="H258" s="68">
        <f>+G258/$G$494</f>
        <v>7.0219787936240437E-5</v>
      </c>
      <c r="I258" s="67">
        <v>0</v>
      </c>
      <c r="J258" s="68">
        <f t="shared" si="75"/>
        <v>0</v>
      </c>
      <c r="K258" s="67">
        <v>0</v>
      </c>
      <c r="L258" s="68">
        <f t="shared" si="76"/>
        <v>0</v>
      </c>
      <c r="M258" s="69">
        <v>1</v>
      </c>
      <c r="N258" s="60">
        <f t="shared" si="64"/>
        <v>6.2640942119769483E-5</v>
      </c>
      <c r="O258" s="67">
        <f t="shared" si="65"/>
        <v>2</v>
      </c>
      <c r="P258" s="68">
        <f>+O258/$O$494</f>
        <v>3.2657859930438756E-5</v>
      </c>
    </row>
    <row r="259" spans="2:16" x14ac:dyDescent="0.25">
      <c r="B259" s="65" t="s">
        <v>332</v>
      </c>
      <c r="C259" s="67">
        <v>1</v>
      </c>
      <c r="D259" s="60">
        <f t="shared" si="62"/>
        <v>1.462629808395495E-4</v>
      </c>
      <c r="E259" s="67">
        <v>0</v>
      </c>
      <c r="F259" s="68">
        <v>0</v>
      </c>
      <c r="G259" s="67">
        <v>0</v>
      </c>
      <c r="H259" s="68">
        <v>0</v>
      </c>
      <c r="I259" s="67">
        <v>0</v>
      </c>
      <c r="J259" s="68">
        <v>0</v>
      </c>
      <c r="K259" s="67">
        <v>1</v>
      </c>
      <c r="L259" s="68">
        <f t="shared" si="76"/>
        <v>1.0771219302024989E-4</v>
      </c>
      <c r="M259" s="69">
        <v>0</v>
      </c>
      <c r="N259" s="60">
        <f t="shared" si="64"/>
        <v>0</v>
      </c>
      <c r="O259" s="67">
        <f t="shared" si="65"/>
        <v>2</v>
      </c>
      <c r="P259" s="68">
        <v>0</v>
      </c>
    </row>
    <row r="260" spans="2:16" x14ac:dyDescent="0.25">
      <c r="B260" s="65" t="s">
        <v>333</v>
      </c>
      <c r="C260" s="67">
        <v>0</v>
      </c>
      <c r="D260" s="60">
        <f t="shared" si="62"/>
        <v>0</v>
      </c>
      <c r="E260" s="67">
        <v>0</v>
      </c>
      <c r="F260" s="68">
        <f>+E260/$E$494</f>
        <v>0</v>
      </c>
      <c r="G260" s="67">
        <v>1</v>
      </c>
      <c r="H260" s="68">
        <f>+G260/$G$494</f>
        <v>7.0219787936240437E-5</v>
      </c>
      <c r="I260" s="67">
        <v>0</v>
      </c>
      <c r="J260" s="68">
        <f>I260/$I$494</f>
        <v>0</v>
      </c>
      <c r="K260" s="67">
        <v>0</v>
      </c>
      <c r="L260" s="68">
        <f t="shared" si="76"/>
        <v>0</v>
      </c>
      <c r="M260" s="69">
        <v>1</v>
      </c>
      <c r="N260" s="60">
        <f t="shared" si="64"/>
        <v>6.2640942119769483E-5</v>
      </c>
      <c r="O260" s="67">
        <f t="shared" si="65"/>
        <v>2</v>
      </c>
      <c r="P260" s="68">
        <f>+O260/$O$494</f>
        <v>3.2657859930438756E-5</v>
      </c>
    </row>
    <row r="261" spans="2:16" x14ac:dyDescent="0.25">
      <c r="B261" s="65" t="s">
        <v>334</v>
      </c>
      <c r="C261" s="67">
        <v>0</v>
      </c>
      <c r="D261" s="60">
        <f t="shared" si="62"/>
        <v>0</v>
      </c>
      <c r="E261" s="67">
        <v>0</v>
      </c>
      <c r="F261" s="68">
        <f>+E261/$E$494</f>
        <v>0</v>
      </c>
      <c r="G261" s="67">
        <v>1</v>
      </c>
      <c r="H261" s="68">
        <f>+G261/$G$494</f>
        <v>7.0219787936240437E-5</v>
      </c>
      <c r="I261" s="67">
        <v>0</v>
      </c>
      <c r="J261" s="68">
        <f>I261/$I$494</f>
        <v>0</v>
      </c>
      <c r="K261" s="67">
        <v>0</v>
      </c>
      <c r="L261" s="68">
        <f t="shared" si="76"/>
        <v>0</v>
      </c>
      <c r="M261" s="69">
        <v>1</v>
      </c>
      <c r="N261" s="60">
        <f t="shared" si="64"/>
        <v>6.2640942119769483E-5</v>
      </c>
      <c r="O261" s="67">
        <f t="shared" si="65"/>
        <v>2</v>
      </c>
      <c r="P261" s="68">
        <f>+O261/$O$494</f>
        <v>3.2657859930438756E-5</v>
      </c>
    </row>
    <row r="262" spans="2:16" x14ac:dyDescent="0.25">
      <c r="B262" s="65" t="s">
        <v>335</v>
      </c>
      <c r="C262" s="67">
        <v>0</v>
      </c>
      <c r="D262" s="60">
        <f t="shared" si="62"/>
        <v>0</v>
      </c>
      <c r="E262" s="67">
        <v>0</v>
      </c>
      <c r="F262" s="68">
        <v>0</v>
      </c>
      <c r="G262" s="67">
        <v>0</v>
      </c>
      <c r="H262" s="68">
        <v>0</v>
      </c>
      <c r="I262" s="67">
        <v>0</v>
      </c>
      <c r="J262" s="68">
        <v>0</v>
      </c>
      <c r="K262" s="67">
        <v>0</v>
      </c>
      <c r="L262" s="68">
        <v>0</v>
      </c>
      <c r="M262" s="69">
        <v>2</v>
      </c>
      <c r="N262" s="60">
        <f t="shared" si="64"/>
        <v>1.2528188423953897E-4</v>
      </c>
      <c r="O262" s="67">
        <f t="shared" si="65"/>
        <v>2</v>
      </c>
      <c r="P262" s="68">
        <v>0</v>
      </c>
    </row>
    <row r="263" spans="2:16" x14ac:dyDescent="0.25">
      <c r="B263" s="65" t="s">
        <v>336</v>
      </c>
      <c r="C263" s="67">
        <v>0</v>
      </c>
      <c r="D263" s="60">
        <f t="shared" si="62"/>
        <v>0</v>
      </c>
      <c r="E263" s="67">
        <v>1</v>
      </c>
      <c r="F263" s="68">
        <f>+E263/$E$494</f>
        <v>9.6237128284092002E-5</v>
      </c>
      <c r="G263" s="67">
        <v>1</v>
      </c>
      <c r="H263" s="68">
        <f>+G263/$G$494</f>
        <v>7.0219787936240437E-5</v>
      </c>
      <c r="I263" s="67">
        <v>0</v>
      </c>
      <c r="J263" s="68">
        <f>I263/$I$494</f>
        <v>0</v>
      </c>
      <c r="K263" s="67">
        <v>0</v>
      </c>
      <c r="L263" s="68">
        <f>+K263/$K$494</f>
        <v>0</v>
      </c>
      <c r="M263" s="69">
        <v>0</v>
      </c>
      <c r="N263" s="60">
        <f t="shared" si="64"/>
        <v>0</v>
      </c>
      <c r="O263" s="67">
        <f t="shared" si="65"/>
        <v>2</v>
      </c>
      <c r="P263" s="68">
        <f>+O263/$O$494</f>
        <v>3.2657859930438756E-5</v>
      </c>
    </row>
    <row r="264" spans="2:16" x14ac:dyDescent="0.25">
      <c r="B264" s="65" t="s">
        <v>337</v>
      </c>
      <c r="C264" s="67">
        <v>0</v>
      </c>
      <c r="D264" s="60">
        <f t="shared" si="62"/>
        <v>0</v>
      </c>
      <c r="E264" s="67">
        <v>0</v>
      </c>
      <c r="F264" s="68">
        <v>0</v>
      </c>
      <c r="G264" s="67">
        <v>0</v>
      </c>
      <c r="H264" s="68">
        <v>0</v>
      </c>
      <c r="I264" s="67">
        <v>0</v>
      </c>
      <c r="J264" s="68">
        <v>0</v>
      </c>
      <c r="K264" s="67">
        <v>1</v>
      </c>
      <c r="L264" s="68">
        <f>+K264/$K$494</f>
        <v>1.0771219302024989E-4</v>
      </c>
      <c r="M264" s="69">
        <v>1</v>
      </c>
      <c r="N264" s="60">
        <f t="shared" si="64"/>
        <v>6.2640942119769483E-5</v>
      </c>
      <c r="O264" s="67">
        <f t="shared" si="65"/>
        <v>2</v>
      </c>
      <c r="P264" s="68">
        <v>0</v>
      </c>
    </row>
    <row r="265" spans="2:16" x14ac:dyDescent="0.25">
      <c r="B265" s="65" t="s">
        <v>338</v>
      </c>
      <c r="C265" s="67">
        <v>1</v>
      </c>
      <c r="D265" s="60">
        <f t="shared" si="62"/>
        <v>1.462629808395495E-4</v>
      </c>
      <c r="E265" s="67">
        <v>0</v>
      </c>
      <c r="F265" s="68">
        <v>0</v>
      </c>
      <c r="G265" s="67">
        <v>0</v>
      </c>
      <c r="H265" s="68">
        <v>0</v>
      </c>
      <c r="I265" s="67">
        <v>0</v>
      </c>
      <c r="J265" s="68">
        <v>0</v>
      </c>
      <c r="K265" s="67">
        <v>0</v>
      </c>
      <c r="L265" s="68">
        <v>0</v>
      </c>
      <c r="M265" s="69">
        <v>1</v>
      </c>
      <c r="N265" s="60">
        <f t="shared" si="64"/>
        <v>6.2640942119769483E-5</v>
      </c>
      <c r="O265" s="67">
        <f t="shared" si="65"/>
        <v>2</v>
      </c>
      <c r="P265" s="68">
        <v>0</v>
      </c>
    </row>
    <row r="266" spans="2:16" x14ac:dyDescent="0.25">
      <c r="B266" s="65" t="s">
        <v>339</v>
      </c>
      <c r="C266" s="67">
        <v>0</v>
      </c>
      <c r="D266" s="60">
        <f t="shared" si="62"/>
        <v>0</v>
      </c>
      <c r="E266" s="67">
        <v>0</v>
      </c>
      <c r="F266" s="68">
        <v>0</v>
      </c>
      <c r="G266" s="67">
        <v>0</v>
      </c>
      <c r="H266" s="68">
        <v>0</v>
      </c>
      <c r="I266" s="67">
        <v>0</v>
      </c>
      <c r="J266" s="68">
        <v>0</v>
      </c>
      <c r="K266" s="67">
        <v>0</v>
      </c>
      <c r="L266" s="68">
        <v>0</v>
      </c>
      <c r="M266" s="69">
        <v>2</v>
      </c>
      <c r="N266" s="60">
        <f t="shared" si="64"/>
        <v>1.2528188423953897E-4</v>
      </c>
      <c r="O266" s="67">
        <f t="shared" si="65"/>
        <v>2</v>
      </c>
      <c r="P266" s="68">
        <v>0</v>
      </c>
    </row>
    <row r="267" spans="2:16" x14ac:dyDescent="0.25">
      <c r="B267" s="65" t="s">
        <v>340</v>
      </c>
      <c r="C267" s="67">
        <v>1</v>
      </c>
      <c r="D267" s="60">
        <f t="shared" si="62"/>
        <v>1.462629808395495E-4</v>
      </c>
      <c r="E267" s="67">
        <v>0</v>
      </c>
      <c r="F267" s="68">
        <f t="shared" ref="F267:F272" si="77">+E267/$E$494</f>
        <v>0</v>
      </c>
      <c r="G267" s="67">
        <v>1</v>
      </c>
      <c r="H267" s="68">
        <f t="shared" ref="H267:H272" si="78">+G267/$G$494</f>
        <v>7.0219787936240437E-5</v>
      </c>
      <c r="I267" s="67">
        <v>0</v>
      </c>
      <c r="J267" s="68">
        <f t="shared" ref="J267:J272" si="79">I267/$I$494</f>
        <v>0</v>
      </c>
      <c r="K267" s="67">
        <v>0</v>
      </c>
      <c r="L267" s="68">
        <f t="shared" ref="L267:L276" si="80">+K267/$K$494</f>
        <v>0</v>
      </c>
      <c r="M267" s="69">
        <v>0</v>
      </c>
      <c r="N267" s="60">
        <f t="shared" si="64"/>
        <v>0</v>
      </c>
      <c r="O267" s="67">
        <f t="shared" si="65"/>
        <v>2</v>
      </c>
      <c r="P267" s="68">
        <f t="shared" ref="P267:P272" si="81">+O267/$O$494</f>
        <v>3.2657859930438756E-5</v>
      </c>
    </row>
    <row r="268" spans="2:16" x14ac:dyDescent="0.25">
      <c r="B268" s="65" t="s">
        <v>341</v>
      </c>
      <c r="C268" s="67">
        <v>0</v>
      </c>
      <c r="D268" s="60">
        <f t="shared" si="62"/>
        <v>0</v>
      </c>
      <c r="E268" s="67">
        <v>0</v>
      </c>
      <c r="F268" s="68">
        <f t="shared" si="77"/>
        <v>0</v>
      </c>
      <c r="G268" s="67">
        <v>1</v>
      </c>
      <c r="H268" s="68">
        <f t="shared" si="78"/>
        <v>7.0219787936240437E-5</v>
      </c>
      <c r="I268" s="67">
        <v>0</v>
      </c>
      <c r="J268" s="68">
        <f t="shared" si="79"/>
        <v>0</v>
      </c>
      <c r="K268" s="67">
        <v>0</v>
      </c>
      <c r="L268" s="68">
        <f t="shared" si="80"/>
        <v>0</v>
      </c>
      <c r="M268" s="69">
        <v>1</v>
      </c>
      <c r="N268" s="60">
        <f t="shared" si="64"/>
        <v>6.2640942119769483E-5</v>
      </c>
      <c r="O268" s="67">
        <f t="shared" si="65"/>
        <v>2</v>
      </c>
      <c r="P268" s="68">
        <f t="shared" si="81"/>
        <v>3.2657859930438756E-5</v>
      </c>
    </row>
    <row r="269" spans="2:16" x14ac:dyDescent="0.25">
      <c r="B269" s="65" t="s">
        <v>342</v>
      </c>
      <c r="C269" s="67">
        <v>0</v>
      </c>
      <c r="D269" s="60">
        <f t="shared" si="62"/>
        <v>0</v>
      </c>
      <c r="E269" s="67">
        <v>1</v>
      </c>
      <c r="F269" s="68">
        <f t="shared" si="77"/>
        <v>9.6237128284092002E-5</v>
      </c>
      <c r="G269" s="67">
        <v>1</v>
      </c>
      <c r="H269" s="68">
        <f t="shared" si="78"/>
        <v>7.0219787936240437E-5</v>
      </c>
      <c r="I269" s="67">
        <v>0</v>
      </c>
      <c r="J269" s="68">
        <f t="shared" si="79"/>
        <v>0</v>
      </c>
      <c r="K269" s="67">
        <v>0</v>
      </c>
      <c r="L269" s="68">
        <f t="shared" si="80"/>
        <v>0</v>
      </c>
      <c r="M269" s="69">
        <v>0</v>
      </c>
      <c r="N269" s="60">
        <f t="shared" si="64"/>
        <v>0</v>
      </c>
      <c r="O269" s="67">
        <f t="shared" si="65"/>
        <v>2</v>
      </c>
      <c r="P269" s="68">
        <f t="shared" si="81"/>
        <v>3.2657859930438756E-5</v>
      </c>
    </row>
    <row r="270" spans="2:16" x14ac:dyDescent="0.25">
      <c r="B270" s="65" t="s">
        <v>343</v>
      </c>
      <c r="C270" s="67">
        <v>0</v>
      </c>
      <c r="D270" s="60">
        <f t="shared" si="62"/>
        <v>0</v>
      </c>
      <c r="E270" s="67">
        <v>0</v>
      </c>
      <c r="F270" s="68">
        <f t="shared" si="77"/>
        <v>0</v>
      </c>
      <c r="G270" s="67">
        <v>1</v>
      </c>
      <c r="H270" s="68">
        <f t="shared" si="78"/>
        <v>7.0219787936240437E-5</v>
      </c>
      <c r="I270" s="67">
        <v>0</v>
      </c>
      <c r="J270" s="68">
        <f t="shared" si="79"/>
        <v>0</v>
      </c>
      <c r="K270" s="67">
        <v>0</v>
      </c>
      <c r="L270" s="68">
        <f t="shared" si="80"/>
        <v>0</v>
      </c>
      <c r="M270" s="69">
        <v>1</v>
      </c>
      <c r="N270" s="60">
        <f t="shared" si="64"/>
        <v>6.2640942119769483E-5</v>
      </c>
      <c r="O270" s="67">
        <f t="shared" si="65"/>
        <v>2</v>
      </c>
      <c r="P270" s="68">
        <f t="shared" si="81"/>
        <v>3.2657859930438756E-5</v>
      </c>
    </row>
    <row r="271" spans="2:16" x14ac:dyDescent="0.25">
      <c r="B271" s="65" t="s">
        <v>344</v>
      </c>
      <c r="C271" s="67">
        <v>0</v>
      </c>
      <c r="D271" s="60">
        <f t="shared" si="62"/>
        <v>0</v>
      </c>
      <c r="E271" s="67">
        <v>0</v>
      </c>
      <c r="F271" s="68">
        <f t="shared" si="77"/>
        <v>0</v>
      </c>
      <c r="G271" s="67">
        <v>1</v>
      </c>
      <c r="H271" s="68">
        <f t="shared" si="78"/>
        <v>7.0219787936240437E-5</v>
      </c>
      <c r="I271" s="67">
        <v>0</v>
      </c>
      <c r="J271" s="68">
        <f t="shared" si="79"/>
        <v>0</v>
      </c>
      <c r="K271" s="67">
        <v>0</v>
      </c>
      <c r="L271" s="68">
        <f t="shared" si="80"/>
        <v>0</v>
      </c>
      <c r="M271" s="69">
        <v>1</v>
      </c>
      <c r="N271" s="60">
        <f t="shared" si="64"/>
        <v>6.2640942119769483E-5</v>
      </c>
      <c r="O271" s="67">
        <f t="shared" si="65"/>
        <v>2</v>
      </c>
      <c r="P271" s="68">
        <f t="shared" si="81"/>
        <v>3.2657859930438756E-5</v>
      </c>
    </row>
    <row r="272" spans="2:16" x14ac:dyDescent="0.25">
      <c r="B272" s="65" t="s">
        <v>345</v>
      </c>
      <c r="C272" s="67">
        <v>0</v>
      </c>
      <c r="D272" s="60">
        <f t="shared" si="62"/>
        <v>0</v>
      </c>
      <c r="E272" s="67">
        <v>0</v>
      </c>
      <c r="F272" s="68">
        <f t="shared" si="77"/>
        <v>0</v>
      </c>
      <c r="G272" s="67">
        <v>1</v>
      </c>
      <c r="H272" s="68">
        <f t="shared" si="78"/>
        <v>7.0219787936240437E-5</v>
      </c>
      <c r="I272" s="67">
        <v>0</v>
      </c>
      <c r="J272" s="68">
        <f t="shared" si="79"/>
        <v>0</v>
      </c>
      <c r="K272" s="67">
        <v>0</v>
      </c>
      <c r="L272" s="68">
        <f t="shared" si="80"/>
        <v>0</v>
      </c>
      <c r="M272" s="69">
        <v>1</v>
      </c>
      <c r="N272" s="60">
        <f t="shared" si="64"/>
        <v>6.2640942119769483E-5</v>
      </c>
      <c r="O272" s="67">
        <f t="shared" si="65"/>
        <v>2</v>
      </c>
      <c r="P272" s="68">
        <f t="shared" si="81"/>
        <v>3.2657859930438756E-5</v>
      </c>
    </row>
    <row r="273" spans="2:16" x14ac:dyDescent="0.25">
      <c r="B273" s="65" t="s">
        <v>346</v>
      </c>
      <c r="C273" s="67">
        <v>0</v>
      </c>
      <c r="D273" s="60">
        <f t="shared" si="62"/>
        <v>0</v>
      </c>
      <c r="E273" s="67">
        <v>0</v>
      </c>
      <c r="F273" s="68">
        <v>0</v>
      </c>
      <c r="G273" s="67">
        <v>0</v>
      </c>
      <c r="H273" s="68">
        <v>0</v>
      </c>
      <c r="I273" s="67">
        <v>0</v>
      </c>
      <c r="J273" s="68">
        <v>0</v>
      </c>
      <c r="K273" s="67">
        <v>2</v>
      </c>
      <c r="L273" s="68">
        <f t="shared" si="80"/>
        <v>2.1542438604049978E-4</v>
      </c>
      <c r="M273" s="69">
        <v>0</v>
      </c>
      <c r="N273" s="60">
        <f t="shared" si="64"/>
        <v>0</v>
      </c>
      <c r="O273" s="67">
        <f t="shared" si="65"/>
        <v>2</v>
      </c>
      <c r="P273" s="68">
        <v>0</v>
      </c>
    </row>
    <row r="274" spans="2:16" x14ac:dyDescent="0.25">
      <c r="B274" s="65" t="s">
        <v>347</v>
      </c>
      <c r="C274" s="67">
        <v>0</v>
      </c>
      <c r="D274" s="60">
        <f t="shared" si="62"/>
        <v>0</v>
      </c>
      <c r="E274" s="67">
        <v>0</v>
      </c>
      <c r="F274" s="68">
        <v>0</v>
      </c>
      <c r="G274" s="67">
        <v>0</v>
      </c>
      <c r="H274" s="68">
        <v>0</v>
      </c>
      <c r="I274" s="67">
        <v>0</v>
      </c>
      <c r="J274" s="68">
        <v>0</v>
      </c>
      <c r="K274" s="67">
        <v>1</v>
      </c>
      <c r="L274" s="68">
        <f t="shared" si="80"/>
        <v>1.0771219302024989E-4</v>
      </c>
      <c r="M274" s="69">
        <v>1</v>
      </c>
      <c r="N274" s="60">
        <f t="shared" si="64"/>
        <v>6.2640942119769483E-5</v>
      </c>
      <c r="O274" s="67">
        <f t="shared" si="65"/>
        <v>2</v>
      </c>
      <c r="P274" s="68">
        <v>0</v>
      </c>
    </row>
    <row r="275" spans="2:16" x14ac:dyDescent="0.25">
      <c r="B275" s="65" t="s">
        <v>348</v>
      </c>
      <c r="C275" s="67">
        <v>0</v>
      </c>
      <c r="D275" s="60">
        <f t="shared" ref="D275:D338" si="82">+C275/$C$494</f>
        <v>0</v>
      </c>
      <c r="E275" s="67">
        <v>0</v>
      </c>
      <c r="F275" s="68">
        <f>+E275/$E$494</f>
        <v>0</v>
      </c>
      <c r="G275" s="67">
        <v>2</v>
      </c>
      <c r="H275" s="68">
        <f>+G275/$G$494</f>
        <v>1.4043957587248087E-4</v>
      </c>
      <c r="I275" s="67">
        <v>0</v>
      </c>
      <c r="J275" s="68">
        <f>I275/$I$494</f>
        <v>0</v>
      </c>
      <c r="K275" s="67">
        <v>0</v>
      </c>
      <c r="L275" s="68">
        <f t="shared" si="80"/>
        <v>0</v>
      </c>
      <c r="M275" s="69">
        <v>0</v>
      </c>
      <c r="N275" s="60">
        <f t="shared" ref="N275:N338" si="83">+M275/$M$494</f>
        <v>0</v>
      </c>
      <c r="O275" s="67">
        <f t="shared" si="65"/>
        <v>2</v>
      </c>
      <c r="P275" s="68">
        <f>+O275/$O$494</f>
        <v>3.2657859930438756E-5</v>
      </c>
    </row>
    <row r="276" spans="2:16" x14ac:dyDescent="0.25">
      <c r="B276" s="65" t="s">
        <v>349</v>
      </c>
      <c r="C276" s="67">
        <v>0</v>
      </c>
      <c r="D276" s="60">
        <f t="shared" si="82"/>
        <v>0</v>
      </c>
      <c r="E276" s="67">
        <v>0</v>
      </c>
      <c r="F276" s="68">
        <v>0</v>
      </c>
      <c r="G276" s="67">
        <v>0</v>
      </c>
      <c r="H276" s="68">
        <v>0</v>
      </c>
      <c r="I276" s="67">
        <v>0</v>
      </c>
      <c r="J276" s="68">
        <v>0</v>
      </c>
      <c r="K276" s="67">
        <v>1</v>
      </c>
      <c r="L276" s="68">
        <f t="shared" si="80"/>
        <v>1.0771219302024989E-4</v>
      </c>
      <c r="M276" s="69">
        <v>1</v>
      </c>
      <c r="N276" s="60">
        <f t="shared" si="83"/>
        <v>6.2640942119769483E-5</v>
      </c>
      <c r="O276" s="67">
        <f t="shared" ref="O276:O339" si="84">+C276+E276+G276+I276+K276+M276</f>
        <v>2</v>
      </c>
      <c r="P276" s="68">
        <v>0</v>
      </c>
    </row>
    <row r="277" spans="2:16" x14ac:dyDescent="0.25">
      <c r="B277" s="65" t="s">
        <v>350</v>
      </c>
      <c r="C277" s="67">
        <v>1</v>
      </c>
      <c r="D277" s="60">
        <f t="shared" si="82"/>
        <v>1.462629808395495E-4</v>
      </c>
      <c r="E277" s="67">
        <v>0</v>
      </c>
      <c r="F277" s="68">
        <v>0</v>
      </c>
      <c r="G277" s="67">
        <v>0</v>
      </c>
      <c r="H277" s="68">
        <v>0</v>
      </c>
      <c r="I277" s="67">
        <v>0</v>
      </c>
      <c r="J277" s="68">
        <v>0</v>
      </c>
      <c r="K277" s="67">
        <v>0</v>
      </c>
      <c r="L277" s="68">
        <v>0</v>
      </c>
      <c r="M277" s="69">
        <v>1</v>
      </c>
      <c r="N277" s="60">
        <f t="shared" si="83"/>
        <v>6.2640942119769483E-5</v>
      </c>
      <c r="O277" s="67">
        <f t="shared" si="84"/>
        <v>2</v>
      </c>
      <c r="P277" s="68">
        <v>0</v>
      </c>
    </row>
    <row r="278" spans="2:16" x14ac:dyDescent="0.25">
      <c r="B278" s="65" t="s">
        <v>351</v>
      </c>
      <c r="C278" s="67">
        <v>0</v>
      </c>
      <c r="D278" s="60">
        <f t="shared" si="82"/>
        <v>0</v>
      </c>
      <c r="E278" s="67">
        <v>0</v>
      </c>
      <c r="F278" s="68">
        <f>+E278/$E$494</f>
        <v>0</v>
      </c>
      <c r="G278" s="67">
        <v>2</v>
      </c>
      <c r="H278" s="68">
        <f>+G278/$G$494</f>
        <v>1.4043957587248087E-4</v>
      </c>
      <c r="I278" s="67">
        <v>0</v>
      </c>
      <c r="J278" s="68">
        <f>I278/$I$494</f>
        <v>0</v>
      </c>
      <c r="K278" s="67">
        <v>0</v>
      </c>
      <c r="L278" s="68">
        <f t="shared" ref="L278:L283" si="85">+K278/$K$494</f>
        <v>0</v>
      </c>
      <c r="M278" s="69">
        <v>0</v>
      </c>
      <c r="N278" s="60">
        <f t="shared" si="83"/>
        <v>0</v>
      </c>
      <c r="O278" s="67">
        <f t="shared" si="84"/>
        <v>2</v>
      </c>
      <c r="P278" s="68">
        <f>+O278/$O$494</f>
        <v>3.2657859930438756E-5</v>
      </c>
    </row>
    <row r="279" spans="2:16" x14ac:dyDescent="0.25">
      <c r="B279" s="65" t="s">
        <v>352</v>
      </c>
      <c r="C279" s="67">
        <v>0</v>
      </c>
      <c r="D279" s="60">
        <f t="shared" si="82"/>
        <v>0</v>
      </c>
      <c r="E279" s="67">
        <v>0</v>
      </c>
      <c r="F279" s="68">
        <f>+E279/$E$494</f>
        <v>0</v>
      </c>
      <c r="G279" s="67">
        <v>1</v>
      </c>
      <c r="H279" s="68">
        <f>+G279/$G$494</f>
        <v>7.0219787936240437E-5</v>
      </c>
      <c r="I279" s="67">
        <v>0</v>
      </c>
      <c r="J279" s="68">
        <f>I279/$I$494</f>
        <v>0</v>
      </c>
      <c r="K279" s="67">
        <v>0</v>
      </c>
      <c r="L279" s="68">
        <f t="shared" si="85"/>
        <v>0</v>
      </c>
      <c r="M279" s="69">
        <v>1</v>
      </c>
      <c r="N279" s="60">
        <f t="shared" si="83"/>
        <v>6.2640942119769483E-5</v>
      </c>
      <c r="O279" s="67">
        <f t="shared" si="84"/>
        <v>2</v>
      </c>
      <c r="P279" s="68">
        <f>+O279/$O$494</f>
        <v>3.2657859930438756E-5</v>
      </c>
    </row>
    <row r="280" spans="2:16" x14ac:dyDescent="0.25">
      <c r="B280" s="65" t="s">
        <v>353</v>
      </c>
      <c r="C280" s="67">
        <v>0</v>
      </c>
      <c r="D280" s="60">
        <f t="shared" si="82"/>
        <v>0</v>
      </c>
      <c r="E280" s="67">
        <v>0</v>
      </c>
      <c r="F280" s="68">
        <f>+E280/$E$494</f>
        <v>0</v>
      </c>
      <c r="G280" s="67">
        <v>1</v>
      </c>
      <c r="H280" s="68">
        <f>+G280/$G$494</f>
        <v>7.0219787936240437E-5</v>
      </c>
      <c r="I280" s="67">
        <v>0</v>
      </c>
      <c r="J280" s="68">
        <f>I280/$I$494</f>
        <v>0</v>
      </c>
      <c r="K280" s="67">
        <v>1</v>
      </c>
      <c r="L280" s="68">
        <f t="shared" si="85"/>
        <v>1.0771219302024989E-4</v>
      </c>
      <c r="M280" s="69">
        <v>0</v>
      </c>
      <c r="N280" s="60">
        <f t="shared" si="83"/>
        <v>0</v>
      </c>
      <c r="O280" s="67">
        <f t="shared" si="84"/>
        <v>2</v>
      </c>
      <c r="P280" s="68">
        <f>+O280/$O$494</f>
        <v>3.2657859930438756E-5</v>
      </c>
    </row>
    <row r="281" spans="2:16" x14ac:dyDescent="0.25">
      <c r="B281" s="65" t="s">
        <v>354</v>
      </c>
      <c r="C281" s="67">
        <v>0</v>
      </c>
      <c r="D281" s="60">
        <f t="shared" si="82"/>
        <v>0</v>
      </c>
      <c r="E281" s="67">
        <v>0</v>
      </c>
      <c r="F281" s="68">
        <f>+E281/$E$494</f>
        <v>0</v>
      </c>
      <c r="G281" s="67">
        <v>1</v>
      </c>
      <c r="H281" s="68">
        <f>+G281/$G$494</f>
        <v>7.0219787936240437E-5</v>
      </c>
      <c r="I281" s="67">
        <v>0</v>
      </c>
      <c r="J281" s="68">
        <f>I281/$I$494</f>
        <v>0</v>
      </c>
      <c r="K281" s="67">
        <v>0</v>
      </c>
      <c r="L281" s="68">
        <f t="shared" si="85"/>
        <v>0</v>
      </c>
      <c r="M281" s="69">
        <v>1</v>
      </c>
      <c r="N281" s="60">
        <f t="shared" si="83"/>
        <v>6.2640942119769483E-5</v>
      </c>
      <c r="O281" s="67">
        <f t="shared" si="84"/>
        <v>2</v>
      </c>
      <c r="P281" s="68">
        <f>+O281/$O$494</f>
        <v>3.2657859930438756E-5</v>
      </c>
    </row>
    <row r="282" spans="2:16" x14ac:dyDescent="0.25">
      <c r="B282" s="65" t="s">
        <v>355</v>
      </c>
      <c r="C282" s="67">
        <v>0</v>
      </c>
      <c r="D282" s="60">
        <f t="shared" si="82"/>
        <v>0</v>
      </c>
      <c r="E282" s="67">
        <v>1</v>
      </c>
      <c r="F282" s="68">
        <f>+E282/$E$494</f>
        <v>9.6237128284092002E-5</v>
      </c>
      <c r="G282" s="67">
        <v>1</v>
      </c>
      <c r="H282" s="68">
        <f>+G282/$G$494</f>
        <v>7.0219787936240437E-5</v>
      </c>
      <c r="I282" s="67">
        <v>0</v>
      </c>
      <c r="J282" s="68">
        <f>I282/$I$494</f>
        <v>0</v>
      </c>
      <c r="K282" s="67">
        <v>0</v>
      </c>
      <c r="L282" s="68">
        <f t="shared" si="85"/>
        <v>0</v>
      </c>
      <c r="M282" s="69">
        <v>0</v>
      </c>
      <c r="N282" s="60">
        <f t="shared" si="83"/>
        <v>0</v>
      </c>
      <c r="O282" s="67">
        <f t="shared" si="84"/>
        <v>2</v>
      </c>
      <c r="P282" s="68">
        <f>+O282/$O$494</f>
        <v>3.2657859930438756E-5</v>
      </c>
    </row>
    <row r="283" spans="2:16" x14ac:dyDescent="0.25">
      <c r="B283" s="65" t="s">
        <v>356</v>
      </c>
      <c r="C283" s="67">
        <v>0</v>
      </c>
      <c r="D283" s="60">
        <f t="shared" si="82"/>
        <v>0</v>
      </c>
      <c r="E283" s="67">
        <v>0</v>
      </c>
      <c r="F283" s="68">
        <v>0</v>
      </c>
      <c r="G283" s="67">
        <v>0</v>
      </c>
      <c r="H283" s="68">
        <v>0</v>
      </c>
      <c r="I283" s="67">
        <v>0</v>
      </c>
      <c r="J283" s="68">
        <v>0</v>
      </c>
      <c r="K283" s="67">
        <v>1</v>
      </c>
      <c r="L283" s="68">
        <f t="shared" si="85"/>
        <v>1.0771219302024989E-4</v>
      </c>
      <c r="M283" s="69">
        <v>1</v>
      </c>
      <c r="N283" s="60">
        <f t="shared" si="83"/>
        <v>6.2640942119769483E-5</v>
      </c>
      <c r="O283" s="67">
        <f t="shared" si="84"/>
        <v>2</v>
      </c>
      <c r="P283" s="68">
        <v>0</v>
      </c>
    </row>
    <row r="284" spans="2:16" x14ac:dyDescent="0.25">
      <c r="B284" s="65" t="s">
        <v>357</v>
      </c>
      <c r="C284" s="67">
        <v>0</v>
      </c>
      <c r="D284" s="60">
        <f t="shared" si="82"/>
        <v>0</v>
      </c>
      <c r="E284" s="67">
        <v>0</v>
      </c>
      <c r="F284" s="68">
        <v>0</v>
      </c>
      <c r="G284" s="67">
        <v>0</v>
      </c>
      <c r="H284" s="68">
        <v>0</v>
      </c>
      <c r="I284" s="67">
        <v>0</v>
      </c>
      <c r="J284" s="68">
        <v>0</v>
      </c>
      <c r="K284" s="67">
        <v>0</v>
      </c>
      <c r="L284" s="68">
        <v>0</v>
      </c>
      <c r="M284" s="69">
        <v>2</v>
      </c>
      <c r="N284" s="60">
        <f t="shared" si="83"/>
        <v>1.2528188423953897E-4</v>
      </c>
      <c r="O284" s="67">
        <f t="shared" si="84"/>
        <v>2</v>
      </c>
      <c r="P284" s="68">
        <v>0</v>
      </c>
    </row>
    <row r="285" spans="2:16" x14ac:dyDescent="0.25">
      <c r="B285" s="41" t="s">
        <v>358</v>
      </c>
      <c r="C285" s="67">
        <v>0</v>
      </c>
      <c r="D285" s="60">
        <f t="shared" si="82"/>
        <v>0</v>
      </c>
      <c r="E285" s="67">
        <v>0</v>
      </c>
      <c r="F285" s="68">
        <v>0</v>
      </c>
      <c r="G285" s="67">
        <v>0</v>
      </c>
      <c r="H285" s="68">
        <v>0</v>
      </c>
      <c r="I285" s="67">
        <v>1</v>
      </c>
      <c r="J285" s="68">
        <f>I285/$I$494</f>
        <v>2.2104332449160034E-4</v>
      </c>
      <c r="K285" s="67">
        <v>0</v>
      </c>
      <c r="L285" s="68">
        <f t="shared" ref="L285:L291" si="86">+K285/$K$494</f>
        <v>0</v>
      </c>
      <c r="M285" s="69">
        <v>1</v>
      </c>
      <c r="N285" s="60">
        <f t="shared" si="83"/>
        <v>6.2640942119769483E-5</v>
      </c>
      <c r="O285" s="67">
        <f t="shared" si="84"/>
        <v>2</v>
      </c>
      <c r="P285" s="68">
        <v>0</v>
      </c>
    </row>
    <row r="286" spans="2:16" x14ac:dyDescent="0.25">
      <c r="B286" s="65" t="s">
        <v>359</v>
      </c>
      <c r="C286" s="67">
        <v>0</v>
      </c>
      <c r="D286" s="60">
        <f t="shared" si="82"/>
        <v>0</v>
      </c>
      <c r="E286" s="67">
        <v>1</v>
      </c>
      <c r="F286" s="68">
        <f>+E286/$E$494</f>
        <v>9.6237128284092002E-5</v>
      </c>
      <c r="G286" s="67">
        <v>0</v>
      </c>
      <c r="H286" s="68">
        <f>+G286/$G$494</f>
        <v>0</v>
      </c>
      <c r="I286" s="67">
        <v>0</v>
      </c>
      <c r="J286" s="68">
        <f>I286/$I$494</f>
        <v>0</v>
      </c>
      <c r="K286" s="67">
        <v>0</v>
      </c>
      <c r="L286" s="68">
        <f t="shared" si="86"/>
        <v>0</v>
      </c>
      <c r="M286" s="69">
        <v>1</v>
      </c>
      <c r="N286" s="60">
        <f t="shared" si="83"/>
        <v>6.2640942119769483E-5</v>
      </c>
      <c r="O286" s="67">
        <f t="shared" si="84"/>
        <v>2</v>
      </c>
      <c r="P286" s="68">
        <f>+O286/$O$494</f>
        <v>3.2657859930438756E-5</v>
      </c>
    </row>
    <row r="287" spans="2:16" x14ac:dyDescent="0.25">
      <c r="B287" s="65" t="s">
        <v>360</v>
      </c>
      <c r="C287" s="67">
        <v>1</v>
      </c>
      <c r="D287" s="60">
        <f t="shared" si="82"/>
        <v>1.462629808395495E-4</v>
      </c>
      <c r="E287" s="67">
        <v>0</v>
      </c>
      <c r="F287" s="68">
        <v>0</v>
      </c>
      <c r="G287" s="67">
        <v>0</v>
      </c>
      <c r="H287" s="68">
        <v>0</v>
      </c>
      <c r="I287" s="67">
        <v>0</v>
      </c>
      <c r="J287" s="68">
        <v>0</v>
      </c>
      <c r="K287" s="67">
        <v>1</v>
      </c>
      <c r="L287" s="68">
        <f t="shared" si="86"/>
        <v>1.0771219302024989E-4</v>
      </c>
      <c r="M287" s="69">
        <v>0</v>
      </c>
      <c r="N287" s="60">
        <f t="shared" si="83"/>
        <v>0</v>
      </c>
      <c r="O287" s="67">
        <f t="shared" si="84"/>
        <v>2</v>
      </c>
      <c r="P287" s="68">
        <v>0</v>
      </c>
    </row>
    <row r="288" spans="2:16" x14ac:dyDescent="0.25">
      <c r="B288" s="65" t="s">
        <v>361</v>
      </c>
      <c r="C288" s="67">
        <v>0</v>
      </c>
      <c r="D288" s="60">
        <f t="shared" si="82"/>
        <v>0</v>
      </c>
      <c r="E288" s="67">
        <v>0</v>
      </c>
      <c r="F288" s="68">
        <f>+E288/$E$494</f>
        <v>0</v>
      </c>
      <c r="G288" s="67">
        <v>2</v>
      </c>
      <c r="H288" s="68">
        <f>+G288/$G$494</f>
        <v>1.4043957587248087E-4</v>
      </c>
      <c r="I288" s="67">
        <v>0</v>
      </c>
      <c r="J288" s="68">
        <f>I288/$I$494</f>
        <v>0</v>
      </c>
      <c r="K288" s="67">
        <v>0</v>
      </c>
      <c r="L288" s="68">
        <f t="shared" si="86"/>
        <v>0</v>
      </c>
      <c r="M288" s="69">
        <v>0</v>
      </c>
      <c r="N288" s="60">
        <f t="shared" si="83"/>
        <v>0</v>
      </c>
      <c r="O288" s="67">
        <f t="shared" si="84"/>
        <v>2</v>
      </c>
      <c r="P288" s="68">
        <f>+O288/$O$494</f>
        <v>3.2657859930438756E-5</v>
      </c>
    </row>
    <row r="289" spans="2:16" x14ac:dyDescent="0.25">
      <c r="B289" s="65" t="s">
        <v>362</v>
      </c>
      <c r="C289" s="67">
        <v>0</v>
      </c>
      <c r="D289" s="60">
        <f t="shared" si="82"/>
        <v>0</v>
      </c>
      <c r="E289" s="67">
        <v>0</v>
      </c>
      <c r="F289" s="68">
        <v>0</v>
      </c>
      <c r="G289" s="67">
        <v>0</v>
      </c>
      <c r="H289" s="68">
        <v>0</v>
      </c>
      <c r="I289" s="67">
        <v>0</v>
      </c>
      <c r="J289" s="68">
        <v>0</v>
      </c>
      <c r="K289" s="67">
        <v>1</v>
      </c>
      <c r="L289" s="68">
        <f t="shared" si="86"/>
        <v>1.0771219302024989E-4</v>
      </c>
      <c r="M289" s="69">
        <v>1</v>
      </c>
      <c r="N289" s="60">
        <f t="shared" si="83"/>
        <v>6.2640942119769483E-5</v>
      </c>
      <c r="O289" s="67">
        <f t="shared" si="84"/>
        <v>2</v>
      </c>
      <c r="P289" s="68">
        <v>0</v>
      </c>
    </row>
    <row r="290" spans="2:16" x14ac:dyDescent="0.25">
      <c r="B290" s="65" t="s">
        <v>363</v>
      </c>
      <c r="C290" s="67">
        <v>0</v>
      </c>
      <c r="D290" s="60">
        <f t="shared" si="82"/>
        <v>0</v>
      </c>
      <c r="E290" s="67">
        <v>0</v>
      </c>
      <c r="F290" s="68">
        <f>+E290/$E$494</f>
        <v>0</v>
      </c>
      <c r="G290" s="67">
        <v>2</v>
      </c>
      <c r="H290" s="68">
        <f>+G290/$G$494</f>
        <v>1.4043957587248087E-4</v>
      </c>
      <c r="I290" s="67">
        <v>0</v>
      </c>
      <c r="J290" s="68">
        <f>I290/$I$494</f>
        <v>0</v>
      </c>
      <c r="K290" s="67">
        <v>0</v>
      </c>
      <c r="L290" s="68">
        <f t="shared" si="86"/>
        <v>0</v>
      </c>
      <c r="M290" s="69">
        <v>0</v>
      </c>
      <c r="N290" s="60">
        <f t="shared" si="83"/>
        <v>0</v>
      </c>
      <c r="O290" s="67">
        <f t="shared" si="84"/>
        <v>2</v>
      </c>
      <c r="P290" s="68">
        <f>+O290/$O$494</f>
        <v>3.2657859930438756E-5</v>
      </c>
    </row>
    <row r="291" spans="2:16" x14ac:dyDescent="0.25">
      <c r="B291" s="65" t="s">
        <v>111</v>
      </c>
      <c r="C291" s="67">
        <v>0</v>
      </c>
      <c r="D291" s="60">
        <f t="shared" si="82"/>
        <v>0</v>
      </c>
      <c r="E291" s="67">
        <v>2</v>
      </c>
      <c r="F291" s="68">
        <f>+E291/$E$494</f>
        <v>1.92474256568184E-4</v>
      </c>
      <c r="G291" s="67">
        <v>0</v>
      </c>
      <c r="H291" s="68">
        <f>+G291/$G$494</f>
        <v>0</v>
      </c>
      <c r="I291" s="67">
        <v>0</v>
      </c>
      <c r="J291" s="68">
        <f>I291/$I$494</f>
        <v>0</v>
      </c>
      <c r="K291" s="67">
        <v>0</v>
      </c>
      <c r="L291" s="68">
        <f t="shared" si="86"/>
        <v>0</v>
      </c>
      <c r="M291" s="69">
        <v>0</v>
      </c>
      <c r="N291" s="60">
        <f t="shared" si="83"/>
        <v>0</v>
      </c>
      <c r="O291" s="67">
        <f t="shared" si="84"/>
        <v>2</v>
      </c>
      <c r="P291" s="68">
        <f>+O291/$O$494</f>
        <v>3.2657859930438756E-5</v>
      </c>
    </row>
    <row r="292" spans="2:16" x14ac:dyDescent="0.25">
      <c r="B292" s="65" t="s">
        <v>364</v>
      </c>
      <c r="C292" s="67">
        <v>0</v>
      </c>
      <c r="D292" s="60">
        <f t="shared" si="82"/>
        <v>0</v>
      </c>
      <c r="E292" s="67">
        <v>0</v>
      </c>
      <c r="F292" s="68">
        <v>0</v>
      </c>
      <c r="G292" s="67">
        <v>0</v>
      </c>
      <c r="H292" s="68">
        <v>0</v>
      </c>
      <c r="I292" s="67">
        <v>0</v>
      </c>
      <c r="J292" s="68">
        <v>0</v>
      </c>
      <c r="K292" s="67">
        <v>0</v>
      </c>
      <c r="L292" s="68">
        <v>0</v>
      </c>
      <c r="M292" s="69">
        <v>2</v>
      </c>
      <c r="N292" s="60">
        <f t="shared" si="83"/>
        <v>1.2528188423953897E-4</v>
      </c>
      <c r="O292" s="67">
        <f t="shared" si="84"/>
        <v>2</v>
      </c>
      <c r="P292" s="68">
        <v>0</v>
      </c>
    </row>
    <row r="293" spans="2:16" x14ac:dyDescent="0.25">
      <c r="B293" s="65" t="s">
        <v>365</v>
      </c>
      <c r="C293" s="67">
        <v>0</v>
      </c>
      <c r="D293" s="60">
        <f t="shared" si="82"/>
        <v>0</v>
      </c>
      <c r="E293" s="67">
        <v>1</v>
      </c>
      <c r="F293" s="68">
        <f>+E293/$E$494</f>
        <v>9.6237128284092002E-5</v>
      </c>
      <c r="G293" s="67">
        <v>1</v>
      </c>
      <c r="H293" s="68">
        <f>+G293/$G$494</f>
        <v>7.0219787936240437E-5</v>
      </c>
      <c r="I293" s="67">
        <v>0</v>
      </c>
      <c r="J293" s="68">
        <f>I293/$I$494</f>
        <v>0</v>
      </c>
      <c r="K293" s="67">
        <v>0</v>
      </c>
      <c r="L293" s="68">
        <f>+K293/$K$494</f>
        <v>0</v>
      </c>
      <c r="M293" s="69">
        <v>0</v>
      </c>
      <c r="N293" s="60">
        <f t="shared" si="83"/>
        <v>0</v>
      </c>
      <c r="O293" s="67">
        <f t="shared" si="84"/>
        <v>2</v>
      </c>
      <c r="P293" s="68">
        <f>+O293/$O$494</f>
        <v>3.2657859930438756E-5</v>
      </c>
    </row>
    <row r="294" spans="2:16" x14ac:dyDescent="0.25">
      <c r="B294" s="65" t="s">
        <v>366</v>
      </c>
      <c r="C294" s="67">
        <v>0</v>
      </c>
      <c r="D294" s="60">
        <f t="shared" si="82"/>
        <v>0</v>
      </c>
      <c r="E294" s="67">
        <v>0</v>
      </c>
      <c r="F294" s="68">
        <v>0</v>
      </c>
      <c r="G294" s="67">
        <v>0</v>
      </c>
      <c r="H294" s="68">
        <v>0</v>
      </c>
      <c r="I294" s="67">
        <v>0</v>
      </c>
      <c r="J294" s="68">
        <v>0</v>
      </c>
      <c r="K294" s="67">
        <v>1</v>
      </c>
      <c r="L294" s="68">
        <f>+K294/$K$494</f>
        <v>1.0771219302024989E-4</v>
      </c>
      <c r="M294" s="69">
        <v>1</v>
      </c>
      <c r="N294" s="60">
        <f t="shared" si="83"/>
        <v>6.2640942119769483E-5</v>
      </c>
      <c r="O294" s="67">
        <f t="shared" si="84"/>
        <v>2</v>
      </c>
      <c r="P294" s="68">
        <v>0</v>
      </c>
    </row>
    <row r="295" spans="2:16" x14ac:dyDescent="0.25">
      <c r="B295" s="65" t="s">
        <v>367</v>
      </c>
      <c r="C295" s="67">
        <v>0</v>
      </c>
      <c r="D295" s="60">
        <f t="shared" si="82"/>
        <v>0</v>
      </c>
      <c r="E295" s="67">
        <v>0</v>
      </c>
      <c r="F295" s="68">
        <f>+E295/$E$494</f>
        <v>0</v>
      </c>
      <c r="G295" s="67">
        <v>1</v>
      </c>
      <c r="H295" s="68">
        <f>+G295/$G$494</f>
        <v>7.0219787936240437E-5</v>
      </c>
      <c r="I295" s="67">
        <v>0</v>
      </c>
      <c r="J295" s="68">
        <f>I295/$I$494</f>
        <v>0</v>
      </c>
      <c r="K295" s="67">
        <v>0</v>
      </c>
      <c r="L295" s="68">
        <f>+K295/$K$494</f>
        <v>0</v>
      </c>
      <c r="M295" s="69">
        <v>1</v>
      </c>
      <c r="N295" s="60">
        <f t="shared" si="83"/>
        <v>6.2640942119769483E-5</v>
      </c>
      <c r="O295" s="67">
        <f t="shared" si="84"/>
        <v>2</v>
      </c>
      <c r="P295" s="68">
        <f>+O295/$O$494</f>
        <v>3.2657859930438756E-5</v>
      </c>
    </row>
    <row r="296" spans="2:16" x14ac:dyDescent="0.25">
      <c r="B296" s="65" t="s">
        <v>368</v>
      </c>
      <c r="C296" s="67">
        <v>0</v>
      </c>
      <c r="D296" s="60">
        <f t="shared" si="82"/>
        <v>0</v>
      </c>
      <c r="E296" s="67">
        <v>0</v>
      </c>
      <c r="F296" s="68">
        <v>0</v>
      </c>
      <c r="G296" s="67">
        <v>0</v>
      </c>
      <c r="H296" s="68">
        <v>0</v>
      </c>
      <c r="I296" s="67">
        <v>0</v>
      </c>
      <c r="J296" s="68">
        <v>0</v>
      </c>
      <c r="K296" s="67">
        <v>0</v>
      </c>
      <c r="L296" s="68">
        <v>0</v>
      </c>
      <c r="M296" s="69">
        <v>2</v>
      </c>
      <c r="N296" s="60">
        <f t="shared" si="83"/>
        <v>1.2528188423953897E-4</v>
      </c>
      <c r="O296" s="67">
        <f t="shared" si="84"/>
        <v>2</v>
      </c>
      <c r="P296" s="68">
        <v>0</v>
      </c>
    </row>
    <row r="297" spans="2:16" x14ac:dyDescent="0.25">
      <c r="B297" s="65" t="s">
        <v>369</v>
      </c>
      <c r="C297" s="67">
        <v>0</v>
      </c>
      <c r="D297" s="60">
        <f t="shared" si="82"/>
        <v>0</v>
      </c>
      <c r="E297" s="67">
        <v>0</v>
      </c>
      <c r="F297" s="68">
        <v>0</v>
      </c>
      <c r="G297" s="67">
        <v>0</v>
      </c>
      <c r="H297" s="68">
        <v>0</v>
      </c>
      <c r="I297" s="67">
        <v>0</v>
      </c>
      <c r="J297" s="68">
        <v>0</v>
      </c>
      <c r="K297" s="67">
        <v>0</v>
      </c>
      <c r="L297" s="68">
        <v>0</v>
      </c>
      <c r="M297" s="69">
        <v>2</v>
      </c>
      <c r="N297" s="60">
        <f t="shared" si="83"/>
        <v>1.2528188423953897E-4</v>
      </c>
      <c r="O297" s="67">
        <f t="shared" si="84"/>
        <v>2</v>
      </c>
      <c r="P297" s="68">
        <v>0</v>
      </c>
    </row>
    <row r="298" spans="2:16" x14ac:dyDescent="0.25">
      <c r="B298" s="65" t="s">
        <v>370</v>
      </c>
      <c r="C298" s="67">
        <v>0</v>
      </c>
      <c r="D298" s="60">
        <f t="shared" si="82"/>
        <v>0</v>
      </c>
      <c r="E298" s="67">
        <v>0</v>
      </c>
      <c r="F298" s="68">
        <f>+E298/$E$494</f>
        <v>0</v>
      </c>
      <c r="G298" s="67">
        <v>1</v>
      </c>
      <c r="H298" s="68">
        <f>+G298/$G$494</f>
        <v>7.0219787936240437E-5</v>
      </c>
      <c r="I298" s="67">
        <v>0</v>
      </c>
      <c r="J298" s="68">
        <f>I298/$I$494</f>
        <v>0</v>
      </c>
      <c r="K298" s="67">
        <v>0</v>
      </c>
      <c r="L298" s="68">
        <f>+K298/$K$494</f>
        <v>0</v>
      </c>
      <c r="M298" s="69">
        <v>1</v>
      </c>
      <c r="N298" s="60">
        <f t="shared" si="83"/>
        <v>6.2640942119769483E-5</v>
      </c>
      <c r="O298" s="67">
        <f t="shared" si="84"/>
        <v>2</v>
      </c>
      <c r="P298" s="68">
        <f>+O298/$O$494</f>
        <v>3.2657859930438756E-5</v>
      </c>
    </row>
    <row r="299" spans="2:16" x14ac:dyDescent="0.25">
      <c r="B299" s="65" t="s">
        <v>371</v>
      </c>
      <c r="C299" s="67">
        <v>0</v>
      </c>
      <c r="D299" s="60">
        <f t="shared" si="82"/>
        <v>0</v>
      </c>
      <c r="E299" s="67">
        <v>0</v>
      </c>
      <c r="F299" s="68">
        <v>0</v>
      </c>
      <c r="G299" s="67">
        <v>0</v>
      </c>
      <c r="H299" s="68">
        <v>0</v>
      </c>
      <c r="I299" s="67">
        <v>0</v>
      </c>
      <c r="J299" s="68">
        <v>0</v>
      </c>
      <c r="K299" s="67">
        <v>0</v>
      </c>
      <c r="L299" s="68">
        <v>0</v>
      </c>
      <c r="M299" s="69">
        <v>2</v>
      </c>
      <c r="N299" s="60">
        <f t="shared" si="83"/>
        <v>1.2528188423953897E-4</v>
      </c>
      <c r="O299" s="67">
        <f t="shared" si="84"/>
        <v>2</v>
      </c>
      <c r="P299" s="68">
        <v>0</v>
      </c>
    </row>
    <row r="300" spans="2:16" x14ac:dyDescent="0.25">
      <c r="B300" s="65" t="s">
        <v>372</v>
      </c>
      <c r="C300" s="67">
        <v>0</v>
      </c>
      <c r="D300" s="60">
        <f t="shared" si="82"/>
        <v>0</v>
      </c>
      <c r="E300" s="67">
        <v>0</v>
      </c>
      <c r="F300" s="68">
        <v>0</v>
      </c>
      <c r="G300" s="67">
        <v>0</v>
      </c>
      <c r="H300" s="68">
        <v>0</v>
      </c>
      <c r="I300" s="67">
        <v>0</v>
      </c>
      <c r="J300" s="68">
        <v>0</v>
      </c>
      <c r="K300" s="67">
        <v>0</v>
      </c>
      <c r="L300" s="68">
        <v>0</v>
      </c>
      <c r="M300" s="69">
        <v>2</v>
      </c>
      <c r="N300" s="60">
        <f t="shared" si="83"/>
        <v>1.2528188423953897E-4</v>
      </c>
      <c r="O300" s="67">
        <f t="shared" si="84"/>
        <v>2</v>
      </c>
      <c r="P300" s="68">
        <v>0</v>
      </c>
    </row>
    <row r="301" spans="2:16" x14ac:dyDescent="0.25">
      <c r="B301" s="65" t="s">
        <v>373</v>
      </c>
      <c r="C301" s="67">
        <v>0</v>
      </c>
      <c r="D301" s="60">
        <f t="shared" si="82"/>
        <v>0</v>
      </c>
      <c r="E301" s="67">
        <v>0</v>
      </c>
      <c r="F301" s="68">
        <f>+E301/$E$494</f>
        <v>0</v>
      </c>
      <c r="G301" s="67">
        <v>1</v>
      </c>
      <c r="H301" s="68">
        <f>+G301/$G$494</f>
        <v>7.0219787936240437E-5</v>
      </c>
      <c r="I301" s="67">
        <v>0</v>
      </c>
      <c r="J301" s="68">
        <f>I301/$I$494</f>
        <v>0</v>
      </c>
      <c r="K301" s="67">
        <v>0</v>
      </c>
      <c r="L301" s="68">
        <f>+K301/$K$494</f>
        <v>0</v>
      </c>
      <c r="M301" s="69">
        <v>1</v>
      </c>
      <c r="N301" s="60">
        <f t="shared" si="83"/>
        <v>6.2640942119769483E-5</v>
      </c>
      <c r="O301" s="67">
        <f t="shared" si="84"/>
        <v>2</v>
      </c>
      <c r="P301" s="68">
        <f>+O301/$O$494</f>
        <v>3.2657859930438756E-5</v>
      </c>
    </row>
    <row r="302" spans="2:16" x14ac:dyDescent="0.25">
      <c r="B302" s="65" t="s">
        <v>374</v>
      </c>
      <c r="C302" s="67">
        <v>0</v>
      </c>
      <c r="D302" s="60">
        <f t="shared" si="82"/>
        <v>0</v>
      </c>
      <c r="E302" s="67">
        <v>1</v>
      </c>
      <c r="F302" s="68">
        <f>+E302/$E$494</f>
        <v>9.6237128284092002E-5</v>
      </c>
      <c r="G302" s="67">
        <v>1</v>
      </c>
      <c r="H302" s="68">
        <f>+G302/$G$494</f>
        <v>7.0219787936240437E-5</v>
      </c>
      <c r="I302" s="67">
        <v>0</v>
      </c>
      <c r="J302" s="68">
        <f>I302/$I$494</f>
        <v>0</v>
      </c>
      <c r="K302" s="67">
        <v>0</v>
      </c>
      <c r="L302" s="68">
        <f>+K302/$K$494</f>
        <v>0</v>
      </c>
      <c r="M302" s="69">
        <v>0</v>
      </c>
      <c r="N302" s="60">
        <f t="shared" si="83"/>
        <v>0</v>
      </c>
      <c r="O302" s="67">
        <f t="shared" si="84"/>
        <v>2</v>
      </c>
      <c r="P302" s="68">
        <f>+O302/$O$494</f>
        <v>3.2657859930438756E-5</v>
      </c>
    </row>
    <row r="303" spans="2:16" x14ac:dyDescent="0.25">
      <c r="B303" s="65" t="s">
        <v>375</v>
      </c>
      <c r="C303" s="67">
        <v>1</v>
      </c>
      <c r="D303" s="60">
        <f t="shared" si="82"/>
        <v>1.462629808395495E-4</v>
      </c>
      <c r="E303" s="67">
        <v>0</v>
      </c>
      <c r="F303" s="68">
        <f>+E303/$E$494</f>
        <v>0</v>
      </c>
      <c r="G303" s="67">
        <v>1</v>
      </c>
      <c r="H303" s="68">
        <f>+G303/$G$494</f>
        <v>7.0219787936240437E-5</v>
      </c>
      <c r="I303" s="67">
        <v>0</v>
      </c>
      <c r="J303" s="68">
        <f>I303/$I$494</f>
        <v>0</v>
      </c>
      <c r="K303" s="67">
        <v>0</v>
      </c>
      <c r="L303" s="68">
        <f>+K303/$K$494</f>
        <v>0</v>
      </c>
      <c r="M303" s="69">
        <v>0</v>
      </c>
      <c r="N303" s="60">
        <f t="shared" si="83"/>
        <v>0</v>
      </c>
      <c r="O303" s="67">
        <f t="shared" si="84"/>
        <v>2</v>
      </c>
      <c r="P303" s="68">
        <f>+O303/$O$494</f>
        <v>3.2657859930438756E-5</v>
      </c>
    </row>
    <row r="304" spans="2:16" x14ac:dyDescent="0.25">
      <c r="B304" s="65" t="s">
        <v>376</v>
      </c>
      <c r="C304" s="67">
        <v>0</v>
      </c>
      <c r="D304" s="60">
        <f t="shared" si="82"/>
        <v>0</v>
      </c>
      <c r="E304" s="67">
        <v>0</v>
      </c>
      <c r="F304" s="68">
        <f>+E304/$E$494</f>
        <v>0</v>
      </c>
      <c r="G304" s="67">
        <v>2</v>
      </c>
      <c r="H304" s="68">
        <f>+G304/$G$494</f>
        <v>1.4043957587248087E-4</v>
      </c>
      <c r="I304" s="67">
        <v>0</v>
      </c>
      <c r="J304" s="68">
        <f>I304/$I$494</f>
        <v>0</v>
      </c>
      <c r="K304" s="67">
        <v>0</v>
      </c>
      <c r="L304" s="68">
        <f>+K304/$K$494</f>
        <v>0</v>
      </c>
      <c r="M304" s="69">
        <v>0</v>
      </c>
      <c r="N304" s="60">
        <f t="shared" si="83"/>
        <v>0</v>
      </c>
      <c r="O304" s="67">
        <f t="shared" si="84"/>
        <v>2</v>
      </c>
      <c r="P304" s="68">
        <f>+O304/$O$494</f>
        <v>3.2657859930438756E-5</v>
      </c>
    </row>
    <row r="305" spans="2:16" x14ac:dyDescent="0.25">
      <c r="B305" s="65" t="s">
        <v>377</v>
      </c>
      <c r="C305" s="67">
        <v>0</v>
      </c>
      <c r="D305" s="60">
        <f t="shared" si="82"/>
        <v>0</v>
      </c>
      <c r="E305" s="67">
        <v>0</v>
      </c>
      <c r="F305" s="68">
        <f>+E305/$E$494</f>
        <v>0</v>
      </c>
      <c r="G305" s="67">
        <v>1</v>
      </c>
      <c r="H305" s="68">
        <f>+G305/$G$494</f>
        <v>7.0219787936240437E-5</v>
      </c>
      <c r="I305" s="67">
        <v>0</v>
      </c>
      <c r="J305" s="68">
        <f>I305/$I$494</f>
        <v>0</v>
      </c>
      <c r="K305" s="67">
        <v>0</v>
      </c>
      <c r="L305" s="68">
        <f>+K305/$K$494</f>
        <v>0</v>
      </c>
      <c r="M305" s="69">
        <v>1</v>
      </c>
      <c r="N305" s="60">
        <f t="shared" si="83"/>
        <v>6.2640942119769483E-5</v>
      </c>
      <c r="O305" s="67">
        <f t="shared" si="84"/>
        <v>2</v>
      </c>
      <c r="P305" s="68">
        <f>+O305/$O$494</f>
        <v>3.2657859930438756E-5</v>
      </c>
    </row>
    <row r="306" spans="2:16" x14ac:dyDescent="0.25">
      <c r="B306" s="70" t="s">
        <v>378</v>
      </c>
      <c r="C306" s="67">
        <v>1</v>
      </c>
      <c r="D306" s="60">
        <f t="shared" si="82"/>
        <v>1.462629808395495E-4</v>
      </c>
      <c r="E306" s="67">
        <v>0</v>
      </c>
      <c r="F306" s="68">
        <v>0</v>
      </c>
      <c r="G306" s="67">
        <v>0</v>
      </c>
      <c r="H306" s="68">
        <v>0</v>
      </c>
      <c r="I306" s="67">
        <v>0</v>
      </c>
      <c r="J306" s="68">
        <v>0</v>
      </c>
      <c r="K306" s="67">
        <v>0</v>
      </c>
      <c r="L306" s="68">
        <v>0</v>
      </c>
      <c r="M306" s="69">
        <v>1</v>
      </c>
      <c r="N306" s="60">
        <f t="shared" si="83"/>
        <v>6.2640942119769483E-5</v>
      </c>
      <c r="O306" s="67">
        <f t="shared" si="84"/>
        <v>2</v>
      </c>
      <c r="P306" s="68">
        <v>0</v>
      </c>
    </row>
    <row r="307" spans="2:16" x14ac:dyDescent="0.25">
      <c r="B307" s="65" t="s">
        <v>379</v>
      </c>
      <c r="C307" s="67">
        <v>0</v>
      </c>
      <c r="D307" s="60">
        <f t="shared" si="82"/>
        <v>0</v>
      </c>
      <c r="E307" s="67">
        <v>1</v>
      </c>
      <c r="F307" s="68">
        <f>+E307/$E$494</f>
        <v>9.6237128284092002E-5</v>
      </c>
      <c r="G307" s="67">
        <v>0</v>
      </c>
      <c r="H307" s="68">
        <f>+G307/$G$494</f>
        <v>0</v>
      </c>
      <c r="I307" s="67">
        <v>0</v>
      </c>
      <c r="J307" s="68">
        <f>I307/$I$494</f>
        <v>0</v>
      </c>
      <c r="K307" s="67">
        <v>1</v>
      </c>
      <c r="L307" s="68">
        <f t="shared" ref="L307:L314" si="87">+K307/$K$494</f>
        <v>1.0771219302024989E-4</v>
      </c>
      <c r="M307" s="69">
        <v>0</v>
      </c>
      <c r="N307" s="60">
        <f t="shared" si="83"/>
        <v>0</v>
      </c>
      <c r="O307" s="67">
        <f t="shared" si="84"/>
        <v>2</v>
      </c>
      <c r="P307" s="68">
        <f>+O307/$O$494</f>
        <v>3.2657859930438756E-5</v>
      </c>
    </row>
    <row r="308" spans="2:16" x14ac:dyDescent="0.25">
      <c r="B308" s="65" t="s">
        <v>380</v>
      </c>
      <c r="C308" s="67">
        <v>0</v>
      </c>
      <c r="D308" s="60">
        <f t="shared" si="82"/>
        <v>0</v>
      </c>
      <c r="E308" s="67">
        <v>0</v>
      </c>
      <c r="F308" s="68">
        <v>0</v>
      </c>
      <c r="G308" s="67">
        <v>0</v>
      </c>
      <c r="H308" s="68">
        <v>0</v>
      </c>
      <c r="I308" s="67">
        <v>0</v>
      </c>
      <c r="J308" s="68">
        <v>0</v>
      </c>
      <c r="K308" s="67">
        <v>1</v>
      </c>
      <c r="L308" s="68">
        <f t="shared" si="87"/>
        <v>1.0771219302024989E-4</v>
      </c>
      <c r="M308" s="69">
        <v>1</v>
      </c>
      <c r="N308" s="60">
        <f t="shared" si="83"/>
        <v>6.2640942119769483E-5</v>
      </c>
      <c r="O308" s="67">
        <f t="shared" si="84"/>
        <v>2</v>
      </c>
      <c r="P308" s="68">
        <v>0</v>
      </c>
    </row>
    <row r="309" spans="2:16" x14ac:dyDescent="0.25">
      <c r="B309" s="65" t="s">
        <v>381</v>
      </c>
      <c r="C309" s="67">
        <v>0</v>
      </c>
      <c r="D309" s="60">
        <f t="shared" si="82"/>
        <v>0</v>
      </c>
      <c r="E309" s="67">
        <v>0</v>
      </c>
      <c r="F309" s="68">
        <f t="shared" ref="F309:F314" si="88">+E309/$E$494</f>
        <v>0</v>
      </c>
      <c r="G309" s="67">
        <v>2</v>
      </c>
      <c r="H309" s="68">
        <f t="shared" ref="H309:H314" si="89">+G309/$G$494</f>
        <v>1.4043957587248087E-4</v>
      </c>
      <c r="I309" s="67">
        <v>0</v>
      </c>
      <c r="J309" s="68">
        <f t="shared" ref="J309:J314" si="90">I309/$I$494</f>
        <v>0</v>
      </c>
      <c r="K309" s="67">
        <v>0</v>
      </c>
      <c r="L309" s="68">
        <f t="shared" si="87"/>
        <v>0</v>
      </c>
      <c r="M309" s="69">
        <v>0</v>
      </c>
      <c r="N309" s="60">
        <f t="shared" si="83"/>
        <v>0</v>
      </c>
      <c r="O309" s="67">
        <f t="shared" si="84"/>
        <v>2</v>
      </c>
      <c r="P309" s="68">
        <f t="shared" ref="P309:P314" si="91">+O309/$O$494</f>
        <v>3.2657859930438756E-5</v>
      </c>
    </row>
    <row r="310" spans="2:16" x14ac:dyDescent="0.25">
      <c r="B310" s="65" t="s">
        <v>382</v>
      </c>
      <c r="C310" s="67">
        <v>0</v>
      </c>
      <c r="D310" s="60">
        <f t="shared" si="82"/>
        <v>0</v>
      </c>
      <c r="E310" s="67">
        <v>1</v>
      </c>
      <c r="F310" s="68">
        <f t="shared" si="88"/>
        <v>9.6237128284092002E-5</v>
      </c>
      <c r="G310" s="67">
        <v>0</v>
      </c>
      <c r="H310" s="68">
        <f t="shared" si="89"/>
        <v>0</v>
      </c>
      <c r="I310" s="67">
        <v>0</v>
      </c>
      <c r="J310" s="68">
        <f t="shared" si="90"/>
        <v>0</v>
      </c>
      <c r="K310" s="67">
        <v>0</v>
      </c>
      <c r="L310" s="68">
        <f t="shared" si="87"/>
        <v>0</v>
      </c>
      <c r="M310" s="69">
        <v>1</v>
      </c>
      <c r="N310" s="60">
        <f t="shared" si="83"/>
        <v>6.2640942119769483E-5</v>
      </c>
      <c r="O310" s="67">
        <f t="shared" si="84"/>
        <v>2</v>
      </c>
      <c r="P310" s="68">
        <f t="shared" si="91"/>
        <v>3.2657859930438756E-5</v>
      </c>
    </row>
    <row r="311" spans="2:16" x14ac:dyDescent="0.25">
      <c r="B311" s="65" t="s">
        <v>383</v>
      </c>
      <c r="C311" s="67">
        <v>0</v>
      </c>
      <c r="D311" s="60">
        <f t="shared" si="82"/>
        <v>0</v>
      </c>
      <c r="E311" s="67">
        <v>1</v>
      </c>
      <c r="F311" s="68">
        <f t="shared" si="88"/>
        <v>9.6237128284092002E-5</v>
      </c>
      <c r="G311" s="67">
        <v>1</v>
      </c>
      <c r="H311" s="68">
        <f t="shared" si="89"/>
        <v>7.0219787936240437E-5</v>
      </c>
      <c r="I311" s="67">
        <v>0</v>
      </c>
      <c r="J311" s="68">
        <f t="shared" si="90"/>
        <v>0</v>
      </c>
      <c r="K311" s="67">
        <v>0</v>
      </c>
      <c r="L311" s="68">
        <f t="shared" si="87"/>
        <v>0</v>
      </c>
      <c r="M311" s="69">
        <v>0</v>
      </c>
      <c r="N311" s="60">
        <f t="shared" si="83"/>
        <v>0</v>
      </c>
      <c r="O311" s="67">
        <f t="shared" si="84"/>
        <v>2</v>
      </c>
      <c r="P311" s="68">
        <f t="shared" si="91"/>
        <v>3.2657859930438756E-5</v>
      </c>
    </row>
    <row r="312" spans="2:16" x14ac:dyDescent="0.25">
      <c r="B312" s="65" t="s">
        <v>384</v>
      </c>
      <c r="C312" s="67">
        <v>0</v>
      </c>
      <c r="D312" s="60">
        <f t="shared" si="82"/>
        <v>0</v>
      </c>
      <c r="E312" s="67">
        <v>1</v>
      </c>
      <c r="F312" s="68">
        <f t="shared" si="88"/>
        <v>9.6237128284092002E-5</v>
      </c>
      <c r="G312" s="67">
        <v>1</v>
      </c>
      <c r="H312" s="68">
        <f t="shared" si="89"/>
        <v>7.0219787936240437E-5</v>
      </c>
      <c r="I312" s="67">
        <v>0</v>
      </c>
      <c r="J312" s="68">
        <f t="shared" si="90"/>
        <v>0</v>
      </c>
      <c r="K312" s="67">
        <v>0</v>
      </c>
      <c r="L312" s="68">
        <f t="shared" si="87"/>
        <v>0</v>
      </c>
      <c r="M312" s="69">
        <v>0</v>
      </c>
      <c r="N312" s="60">
        <f t="shared" si="83"/>
        <v>0</v>
      </c>
      <c r="O312" s="67">
        <f t="shared" si="84"/>
        <v>2</v>
      </c>
      <c r="P312" s="68">
        <f t="shared" si="91"/>
        <v>3.2657859930438756E-5</v>
      </c>
    </row>
    <row r="313" spans="2:16" x14ac:dyDescent="0.25">
      <c r="B313" s="65" t="s">
        <v>385</v>
      </c>
      <c r="C313" s="67">
        <v>1</v>
      </c>
      <c r="D313" s="60">
        <f t="shared" si="82"/>
        <v>1.462629808395495E-4</v>
      </c>
      <c r="E313" s="67">
        <v>0</v>
      </c>
      <c r="F313" s="68">
        <f t="shared" si="88"/>
        <v>0</v>
      </c>
      <c r="G313" s="67">
        <v>1</v>
      </c>
      <c r="H313" s="68">
        <f t="shared" si="89"/>
        <v>7.0219787936240437E-5</v>
      </c>
      <c r="I313" s="67">
        <v>0</v>
      </c>
      <c r="J313" s="68">
        <f t="shared" si="90"/>
        <v>0</v>
      </c>
      <c r="K313" s="67">
        <v>0</v>
      </c>
      <c r="L313" s="68">
        <f t="shared" si="87"/>
        <v>0</v>
      </c>
      <c r="M313" s="69">
        <v>0</v>
      </c>
      <c r="N313" s="60">
        <f t="shared" si="83"/>
        <v>0</v>
      </c>
      <c r="O313" s="67">
        <f t="shared" si="84"/>
        <v>2</v>
      </c>
      <c r="P313" s="68">
        <f t="shared" si="91"/>
        <v>3.2657859930438756E-5</v>
      </c>
    </row>
    <row r="314" spans="2:16" x14ac:dyDescent="0.25">
      <c r="B314" s="65" t="s">
        <v>386</v>
      </c>
      <c r="C314" s="67">
        <v>0</v>
      </c>
      <c r="D314" s="60">
        <f t="shared" si="82"/>
        <v>0</v>
      </c>
      <c r="E314" s="67">
        <v>0</v>
      </c>
      <c r="F314" s="68">
        <f t="shared" si="88"/>
        <v>0</v>
      </c>
      <c r="G314" s="67">
        <v>2</v>
      </c>
      <c r="H314" s="68">
        <f t="shared" si="89"/>
        <v>1.4043957587248087E-4</v>
      </c>
      <c r="I314" s="67">
        <v>0</v>
      </c>
      <c r="J314" s="68">
        <f t="shared" si="90"/>
        <v>0</v>
      </c>
      <c r="K314" s="67">
        <v>0</v>
      </c>
      <c r="L314" s="68">
        <f t="shared" si="87"/>
        <v>0</v>
      </c>
      <c r="M314" s="69">
        <v>0</v>
      </c>
      <c r="N314" s="60">
        <f t="shared" si="83"/>
        <v>0</v>
      </c>
      <c r="O314" s="67">
        <f t="shared" si="84"/>
        <v>2</v>
      </c>
      <c r="P314" s="68">
        <f t="shared" si="91"/>
        <v>3.2657859930438756E-5</v>
      </c>
    </row>
    <row r="315" spans="2:16" x14ac:dyDescent="0.25">
      <c r="B315" s="65" t="s">
        <v>387</v>
      </c>
      <c r="C315" s="67">
        <v>0</v>
      </c>
      <c r="D315" s="60">
        <f t="shared" si="82"/>
        <v>0</v>
      </c>
      <c r="E315" s="67">
        <v>0</v>
      </c>
      <c r="F315" s="68">
        <v>0</v>
      </c>
      <c r="G315" s="67">
        <v>0</v>
      </c>
      <c r="H315" s="68">
        <v>0</v>
      </c>
      <c r="I315" s="67">
        <v>0</v>
      </c>
      <c r="J315" s="68">
        <v>0</v>
      </c>
      <c r="K315" s="67">
        <v>0</v>
      </c>
      <c r="L315" s="68">
        <v>0</v>
      </c>
      <c r="M315" s="69">
        <v>2</v>
      </c>
      <c r="N315" s="60">
        <f t="shared" si="83"/>
        <v>1.2528188423953897E-4</v>
      </c>
      <c r="O315" s="67">
        <f t="shared" si="84"/>
        <v>2</v>
      </c>
      <c r="P315" s="68">
        <v>0</v>
      </c>
    </row>
    <row r="316" spans="2:16" x14ac:dyDescent="0.25">
      <c r="B316" s="65" t="s">
        <v>388</v>
      </c>
      <c r="C316" s="67">
        <v>0</v>
      </c>
      <c r="D316" s="60">
        <f t="shared" si="82"/>
        <v>0</v>
      </c>
      <c r="E316" s="67">
        <v>0</v>
      </c>
      <c r="F316" s="68">
        <f>+E316/$E$494</f>
        <v>0</v>
      </c>
      <c r="G316" s="67">
        <v>2</v>
      </c>
      <c r="H316" s="68">
        <f>+G316/$G$494</f>
        <v>1.4043957587248087E-4</v>
      </c>
      <c r="I316" s="67">
        <v>0</v>
      </c>
      <c r="J316" s="68">
        <f>I316/$I$494</f>
        <v>0</v>
      </c>
      <c r="K316" s="67">
        <v>0</v>
      </c>
      <c r="L316" s="68">
        <f>+K316/$K$494</f>
        <v>0</v>
      </c>
      <c r="M316" s="69">
        <v>0</v>
      </c>
      <c r="N316" s="60">
        <f t="shared" si="83"/>
        <v>0</v>
      </c>
      <c r="O316" s="67">
        <f t="shared" si="84"/>
        <v>2</v>
      </c>
      <c r="P316" s="68">
        <f>+O316/$O$494</f>
        <v>3.2657859930438756E-5</v>
      </c>
    </row>
    <row r="317" spans="2:16" x14ac:dyDescent="0.25">
      <c r="B317" s="65" t="s">
        <v>389</v>
      </c>
      <c r="C317" s="67">
        <v>0</v>
      </c>
      <c r="D317" s="60">
        <f t="shared" si="82"/>
        <v>0</v>
      </c>
      <c r="E317" s="67">
        <v>0</v>
      </c>
      <c r="F317" s="68">
        <f>+E317/$E$494</f>
        <v>0</v>
      </c>
      <c r="G317" s="67">
        <v>2</v>
      </c>
      <c r="H317" s="68">
        <f>+G317/$G$494</f>
        <v>1.4043957587248087E-4</v>
      </c>
      <c r="I317" s="67">
        <v>0</v>
      </c>
      <c r="J317" s="68">
        <f>I317/$I$494</f>
        <v>0</v>
      </c>
      <c r="K317" s="67">
        <v>0</v>
      </c>
      <c r="L317" s="68">
        <f>+K317/$K$494</f>
        <v>0</v>
      </c>
      <c r="M317" s="69">
        <v>0</v>
      </c>
      <c r="N317" s="60">
        <f t="shared" si="83"/>
        <v>0</v>
      </c>
      <c r="O317" s="67">
        <f t="shared" si="84"/>
        <v>2</v>
      </c>
      <c r="P317" s="68">
        <f>+O317/$O$494</f>
        <v>3.2657859930438756E-5</v>
      </c>
    </row>
    <row r="318" spans="2:16" x14ac:dyDescent="0.25">
      <c r="B318" s="65" t="s">
        <v>390</v>
      </c>
      <c r="C318" s="67">
        <v>0</v>
      </c>
      <c r="D318" s="60">
        <f t="shared" si="82"/>
        <v>0</v>
      </c>
      <c r="E318" s="67">
        <v>0</v>
      </c>
      <c r="F318" s="68">
        <v>0</v>
      </c>
      <c r="G318" s="67">
        <v>0</v>
      </c>
      <c r="H318" s="68">
        <v>0</v>
      </c>
      <c r="I318" s="67">
        <v>1</v>
      </c>
      <c r="J318" s="68">
        <v>0</v>
      </c>
      <c r="K318" s="67">
        <v>0</v>
      </c>
      <c r="L318" s="68">
        <v>0</v>
      </c>
      <c r="M318" s="69">
        <v>1</v>
      </c>
      <c r="N318" s="60">
        <f t="shared" si="83"/>
        <v>6.2640942119769483E-5</v>
      </c>
      <c r="O318" s="67">
        <f t="shared" si="84"/>
        <v>2</v>
      </c>
      <c r="P318" s="68">
        <v>0</v>
      </c>
    </row>
    <row r="319" spans="2:16" x14ac:dyDescent="0.25">
      <c r="B319" s="41" t="s">
        <v>391</v>
      </c>
      <c r="C319" s="67">
        <v>0</v>
      </c>
      <c r="D319" s="60">
        <f t="shared" si="82"/>
        <v>0</v>
      </c>
      <c r="E319" s="67">
        <v>0</v>
      </c>
      <c r="F319" s="68">
        <v>0</v>
      </c>
      <c r="G319" s="67">
        <v>0</v>
      </c>
      <c r="H319" s="68">
        <v>0</v>
      </c>
      <c r="I319" s="67">
        <v>1</v>
      </c>
      <c r="J319" s="68">
        <f>I319/$I$494</f>
        <v>2.2104332449160034E-4</v>
      </c>
      <c r="K319" s="67">
        <v>0</v>
      </c>
      <c r="L319" s="68">
        <f t="shared" ref="L319:L328" si="92">+K319/$K$494</f>
        <v>0</v>
      </c>
      <c r="M319" s="69">
        <v>1</v>
      </c>
      <c r="N319" s="60">
        <f t="shared" si="83"/>
        <v>6.2640942119769483E-5</v>
      </c>
      <c r="O319" s="67">
        <f t="shared" si="84"/>
        <v>2</v>
      </c>
      <c r="P319" s="68">
        <v>0</v>
      </c>
    </row>
    <row r="320" spans="2:16" x14ac:dyDescent="0.25">
      <c r="B320" s="65" t="s">
        <v>392</v>
      </c>
      <c r="C320" s="67">
        <v>0</v>
      </c>
      <c r="D320" s="60">
        <f t="shared" si="82"/>
        <v>0</v>
      </c>
      <c r="E320" s="67">
        <v>0</v>
      </c>
      <c r="F320" s="68">
        <f>+E320/$E$494</f>
        <v>0</v>
      </c>
      <c r="G320" s="67">
        <v>1</v>
      </c>
      <c r="H320" s="68">
        <f>+G320/$G$494</f>
        <v>7.0219787936240437E-5</v>
      </c>
      <c r="I320" s="67">
        <v>0</v>
      </c>
      <c r="J320" s="68">
        <f>I320/$I$494</f>
        <v>0</v>
      </c>
      <c r="K320" s="67">
        <v>1</v>
      </c>
      <c r="L320" s="68">
        <f t="shared" si="92"/>
        <v>1.0771219302024989E-4</v>
      </c>
      <c r="M320" s="69">
        <v>0</v>
      </c>
      <c r="N320" s="60">
        <f t="shared" si="83"/>
        <v>0</v>
      </c>
      <c r="O320" s="67">
        <f t="shared" si="84"/>
        <v>2</v>
      </c>
      <c r="P320" s="68">
        <f>+O320/$O$494</f>
        <v>3.2657859930438756E-5</v>
      </c>
    </row>
    <row r="321" spans="2:16" x14ac:dyDescent="0.25">
      <c r="B321" s="65" t="s">
        <v>393</v>
      </c>
      <c r="C321" s="67">
        <v>0</v>
      </c>
      <c r="D321" s="60">
        <f t="shared" si="82"/>
        <v>0</v>
      </c>
      <c r="E321" s="67">
        <v>0</v>
      </c>
      <c r="F321" s="68">
        <v>0</v>
      </c>
      <c r="G321" s="67">
        <v>0</v>
      </c>
      <c r="H321" s="68">
        <v>0</v>
      </c>
      <c r="I321" s="67">
        <v>0</v>
      </c>
      <c r="J321" s="68">
        <v>0</v>
      </c>
      <c r="K321" s="67">
        <v>1</v>
      </c>
      <c r="L321" s="68">
        <f t="shared" si="92"/>
        <v>1.0771219302024989E-4</v>
      </c>
      <c r="M321" s="69">
        <v>1</v>
      </c>
      <c r="N321" s="60">
        <f t="shared" si="83"/>
        <v>6.2640942119769483E-5</v>
      </c>
      <c r="O321" s="67">
        <f t="shared" si="84"/>
        <v>2</v>
      </c>
      <c r="P321" s="68">
        <v>0</v>
      </c>
    </row>
    <row r="322" spans="2:16" x14ac:dyDescent="0.25">
      <c r="B322" s="65" t="s">
        <v>394</v>
      </c>
      <c r="C322" s="67">
        <v>0</v>
      </c>
      <c r="D322" s="60">
        <f t="shared" si="82"/>
        <v>0</v>
      </c>
      <c r="E322" s="67">
        <v>0</v>
      </c>
      <c r="F322" s="68">
        <f t="shared" ref="F322:F328" si="93">+E322/$E$494</f>
        <v>0</v>
      </c>
      <c r="G322" s="67">
        <v>1</v>
      </c>
      <c r="H322" s="68">
        <f t="shared" ref="H322:H328" si="94">+G322/$G$494</f>
        <v>7.0219787936240437E-5</v>
      </c>
      <c r="I322" s="67">
        <v>0</v>
      </c>
      <c r="J322" s="68">
        <f t="shared" ref="J322:J328" si="95">I322/$I$494</f>
        <v>0</v>
      </c>
      <c r="K322" s="67">
        <v>1</v>
      </c>
      <c r="L322" s="68">
        <f t="shared" si="92"/>
        <v>1.0771219302024989E-4</v>
      </c>
      <c r="M322" s="69">
        <v>0</v>
      </c>
      <c r="N322" s="60">
        <f t="shared" si="83"/>
        <v>0</v>
      </c>
      <c r="O322" s="67">
        <f t="shared" si="84"/>
        <v>2</v>
      </c>
      <c r="P322" s="68">
        <f t="shared" ref="P322:P328" si="96">+O322/$O$494</f>
        <v>3.2657859930438756E-5</v>
      </c>
    </row>
    <row r="323" spans="2:16" x14ac:dyDescent="0.25">
      <c r="B323" s="65" t="s">
        <v>395</v>
      </c>
      <c r="C323" s="67">
        <v>0</v>
      </c>
      <c r="D323" s="60">
        <f t="shared" si="82"/>
        <v>0</v>
      </c>
      <c r="E323" s="67">
        <v>1</v>
      </c>
      <c r="F323" s="68">
        <f t="shared" si="93"/>
        <v>9.6237128284092002E-5</v>
      </c>
      <c r="G323" s="67">
        <v>0</v>
      </c>
      <c r="H323" s="68">
        <f t="shared" si="94"/>
        <v>0</v>
      </c>
      <c r="I323" s="67">
        <v>0</v>
      </c>
      <c r="J323" s="68">
        <f t="shared" si="95"/>
        <v>0</v>
      </c>
      <c r="K323" s="67">
        <v>1</v>
      </c>
      <c r="L323" s="68">
        <f t="shared" si="92"/>
        <v>1.0771219302024989E-4</v>
      </c>
      <c r="M323" s="69">
        <v>0</v>
      </c>
      <c r="N323" s="60">
        <f t="shared" si="83"/>
        <v>0</v>
      </c>
      <c r="O323" s="67">
        <f t="shared" si="84"/>
        <v>2</v>
      </c>
      <c r="P323" s="68">
        <f t="shared" si="96"/>
        <v>3.2657859930438756E-5</v>
      </c>
    </row>
    <row r="324" spans="2:16" x14ac:dyDescent="0.25">
      <c r="B324" s="65" t="s">
        <v>396</v>
      </c>
      <c r="C324" s="67">
        <v>0</v>
      </c>
      <c r="D324" s="60">
        <f t="shared" si="82"/>
        <v>0</v>
      </c>
      <c r="E324" s="67">
        <v>0</v>
      </c>
      <c r="F324" s="68">
        <f t="shared" si="93"/>
        <v>0</v>
      </c>
      <c r="G324" s="67">
        <v>1</v>
      </c>
      <c r="H324" s="68">
        <f t="shared" si="94"/>
        <v>7.0219787936240437E-5</v>
      </c>
      <c r="I324" s="67">
        <v>0</v>
      </c>
      <c r="J324" s="68">
        <f t="shared" si="95"/>
        <v>0</v>
      </c>
      <c r="K324" s="67">
        <v>0</v>
      </c>
      <c r="L324" s="68">
        <f t="shared" si="92"/>
        <v>0</v>
      </c>
      <c r="M324" s="69">
        <v>0</v>
      </c>
      <c r="N324" s="60">
        <f t="shared" si="83"/>
        <v>0</v>
      </c>
      <c r="O324" s="67">
        <f t="shared" si="84"/>
        <v>1</v>
      </c>
      <c r="P324" s="68">
        <f t="shared" si="96"/>
        <v>1.6328929965219378E-5</v>
      </c>
    </row>
    <row r="325" spans="2:16" x14ac:dyDescent="0.25">
      <c r="B325" s="65" t="s">
        <v>397</v>
      </c>
      <c r="C325" s="67">
        <v>0</v>
      </c>
      <c r="D325" s="60">
        <f t="shared" si="82"/>
        <v>0</v>
      </c>
      <c r="E325" s="67">
        <v>0</v>
      </c>
      <c r="F325" s="68">
        <f t="shared" si="93"/>
        <v>0</v>
      </c>
      <c r="G325" s="67">
        <v>1</v>
      </c>
      <c r="H325" s="68">
        <f t="shared" si="94"/>
        <v>7.0219787936240437E-5</v>
      </c>
      <c r="I325" s="67">
        <v>0</v>
      </c>
      <c r="J325" s="68">
        <f t="shared" si="95"/>
        <v>0</v>
      </c>
      <c r="K325" s="67">
        <v>0</v>
      </c>
      <c r="L325" s="68">
        <f t="shared" si="92"/>
        <v>0</v>
      </c>
      <c r="M325" s="69">
        <v>0</v>
      </c>
      <c r="N325" s="60">
        <f t="shared" si="83"/>
        <v>0</v>
      </c>
      <c r="O325" s="67">
        <f t="shared" si="84"/>
        <v>1</v>
      </c>
      <c r="P325" s="68">
        <f t="shared" si="96"/>
        <v>1.6328929965219378E-5</v>
      </c>
    </row>
    <row r="326" spans="2:16" x14ac:dyDescent="0.25">
      <c r="B326" s="65" t="s">
        <v>398</v>
      </c>
      <c r="C326" s="67">
        <v>0</v>
      </c>
      <c r="D326" s="60">
        <f t="shared" si="82"/>
        <v>0</v>
      </c>
      <c r="E326" s="67">
        <v>1</v>
      </c>
      <c r="F326" s="68">
        <f t="shared" si="93"/>
        <v>9.6237128284092002E-5</v>
      </c>
      <c r="G326" s="67">
        <v>0</v>
      </c>
      <c r="H326" s="68">
        <f t="shared" si="94"/>
        <v>0</v>
      </c>
      <c r="I326" s="67">
        <v>0</v>
      </c>
      <c r="J326" s="68">
        <f t="shared" si="95"/>
        <v>0</v>
      </c>
      <c r="K326" s="67">
        <v>0</v>
      </c>
      <c r="L326" s="68">
        <f t="shared" si="92"/>
        <v>0</v>
      </c>
      <c r="M326" s="69">
        <v>0</v>
      </c>
      <c r="N326" s="60">
        <f t="shared" si="83"/>
        <v>0</v>
      </c>
      <c r="O326" s="67">
        <f t="shared" si="84"/>
        <v>1</v>
      </c>
      <c r="P326" s="68">
        <f t="shared" si="96"/>
        <v>1.6328929965219378E-5</v>
      </c>
    </row>
    <row r="327" spans="2:16" x14ac:dyDescent="0.25">
      <c r="B327" s="65" t="s">
        <v>399</v>
      </c>
      <c r="C327" s="67">
        <v>0</v>
      </c>
      <c r="D327" s="60">
        <f t="shared" si="82"/>
        <v>0</v>
      </c>
      <c r="E327" s="67">
        <v>0</v>
      </c>
      <c r="F327" s="68">
        <f t="shared" si="93"/>
        <v>0</v>
      </c>
      <c r="G327" s="67">
        <v>1</v>
      </c>
      <c r="H327" s="68">
        <f t="shared" si="94"/>
        <v>7.0219787936240437E-5</v>
      </c>
      <c r="I327" s="67">
        <v>0</v>
      </c>
      <c r="J327" s="68">
        <f t="shared" si="95"/>
        <v>0</v>
      </c>
      <c r="K327" s="67">
        <v>0</v>
      </c>
      <c r="L327" s="68">
        <f t="shared" si="92"/>
        <v>0</v>
      </c>
      <c r="M327" s="69">
        <v>0</v>
      </c>
      <c r="N327" s="60">
        <f t="shared" si="83"/>
        <v>0</v>
      </c>
      <c r="O327" s="67">
        <f t="shared" si="84"/>
        <v>1</v>
      </c>
      <c r="P327" s="68">
        <f t="shared" si="96"/>
        <v>1.6328929965219378E-5</v>
      </c>
    </row>
    <row r="328" spans="2:16" x14ac:dyDescent="0.25">
      <c r="B328" s="65" t="s">
        <v>400</v>
      </c>
      <c r="C328" s="67">
        <v>0</v>
      </c>
      <c r="D328" s="60">
        <f t="shared" si="82"/>
        <v>0</v>
      </c>
      <c r="E328" s="67">
        <v>0</v>
      </c>
      <c r="F328" s="68">
        <f t="shared" si="93"/>
        <v>0</v>
      </c>
      <c r="G328" s="67">
        <v>1</v>
      </c>
      <c r="H328" s="68">
        <f t="shared" si="94"/>
        <v>7.0219787936240437E-5</v>
      </c>
      <c r="I328" s="67">
        <v>0</v>
      </c>
      <c r="J328" s="68">
        <f t="shared" si="95"/>
        <v>0</v>
      </c>
      <c r="K328" s="67">
        <v>0</v>
      </c>
      <c r="L328" s="68">
        <f t="shared" si="92"/>
        <v>0</v>
      </c>
      <c r="M328" s="69">
        <v>0</v>
      </c>
      <c r="N328" s="60">
        <f t="shared" si="83"/>
        <v>0</v>
      </c>
      <c r="O328" s="67">
        <f t="shared" si="84"/>
        <v>1</v>
      </c>
      <c r="P328" s="68">
        <f t="shared" si="96"/>
        <v>1.6328929965219378E-5</v>
      </c>
    </row>
    <row r="329" spans="2:16" x14ac:dyDescent="0.25">
      <c r="B329" s="65" t="s">
        <v>401</v>
      </c>
      <c r="C329" s="67">
        <v>0</v>
      </c>
      <c r="D329" s="60">
        <f t="shared" si="82"/>
        <v>0</v>
      </c>
      <c r="E329" s="67">
        <v>0</v>
      </c>
      <c r="F329" s="68">
        <v>0</v>
      </c>
      <c r="G329" s="67">
        <v>0</v>
      </c>
      <c r="H329" s="68">
        <v>0</v>
      </c>
      <c r="I329" s="67">
        <v>0</v>
      </c>
      <c r="J329" s="68">
        <v>0</v>
      </c>
      <c r="K329" s="67">
        <v>0</v>
      </c>
      <c r="L329" s="68">
        <v>0</v>
      </c>
      <c r="M329" s="69">
        <v>1</v>
      </c>
      <c r="N329" s="60">
        <f t="shared" si="83"/>
        <v>6.2640942119769483E-5</v>
      </c>
      <c r="O329" s="67">
        <f t="shared" si="84"/>
        <v>1</v>
      </c>
      <c r="P329" s="68">
        <v>0</v>
      </c>
    </row>
    <row r="330" spans="2:16" x14ac:dyDescent="0.25">
      <c r="B330" s="65" t="s">
        <v>402</v>
      </c>
      <c r="C330" s="67">
        <v>0</v>
      </c>
      <c r="D330" s="60">
        <f t="shared" si="82"/>
        <v>0</v>
      </c>
      <c r="E330" s="67">
        <v>0</v>
      </c>
      <c r="F330" s="68">
        <f>+E330/$E$494</f>
        <v>0</v>
      </c>
      <c r="G330" s="67">
        <v>1</v>
      </c>
      <c r="H330" s="68">
        <f>+G330/$G$494</f>
        <v>7.0219787936240437E-5</v>
      </c>
      <c r="I330" s="67">
        <v>0</v>
      </c>
      <c r="J330" s="68">
        <f>I330/$I$494</f>
        <v>0</v>
      </c>
      <c r="K330" s="67">
        <v>0</v>
      </c>
      <c r="L330" s="68">
        <f>+K330/$K$494</f>
        <v>0</v>
      </c>
      <c r="M330" s="69">
        <v>0</v>
      </c>
      <c r="N330" s="60">
        <f t="shared" si="83"/>
        <v>0</v>
      </c>
      <c r="O330" s="67">
        <f t="shared" si="84"/>
        <v>1</v>
      </c>
      <c r="P330" s="68">
        <f>+O330/$O$494</f>
        <v>1.6328929965219378E-5</v>
      </c>
    </row>
    <row r="331" spans="2:16" x14ac:dyDescent="0.25">
      <c r="B331" s="65" t="s">
        <v>403</v>
      </c>
      <c r="C331" s="67">
        <v>0</v>
      </c>
      <c r="D331" s="60">
        <f t="shared" si="82"/>
        <v>0</v>
      </c>
      <c r="E331" s="67">
        <v>0</v>
      </c>
      <c r="F331" s="68">
        <v>0</v>
      </c>
      <c r="G331" s="67">
        <v>0</v>
      </c>
      <c r="H331" s="68">
        <v>0</v>
      </c>
      <c r="I331" s="67">
        <v>0</v>
      </c>
      <c r="J331" s="68">
        <v>0</v>
      </c>
      <c r="K331" s="67">
        <v>0</v>
      </c>
      <c r="L331" s="68">
        <v>0</v>
      </c>
      <c r="M331" s="69">
        <v>1</v>
      </c>
      <c r="N331" s="60">
        <f t="shared" si="83"/>
        <v>6.2640942119769483E-5</v>
      </c>
      <c r="O331" s="67">
        <f t="shared" si="84"/>
        <v>1</v>
      </c>
      <c r="P331" s="68">
        <v>0</v>
      </c>
    </row>
    <row r="332" spans="2:16" x14ac:dyDescent="0.25">
      <c r="B332" s="65" t="s">
        <v>404</v>
      </c>
      <c r="C332" s="67">
        <v>0</v>
      </c>
      <c r="D332" s="60">
        <f t="shared" si="82"/>
        <v>0</v>
      </c>
      <c r="E332" s="67">
        <v>0</v>
      </c>
      <c r="F332" s="68">
        <v>0</v>
      </c>
      <c r="G332" s="67">
        <v>0</v>
      </c>
      <c r="H332" s="68">
        <v>0</v>
      </c>
      <c r="I332" s="67">
        <v>0</v>
      </c>
      <c r="J332" s="68">
        <v>0</v>
      </c>
      <c r="K332" s="67">
        <v>1</v>
      </c>
      <c r="L332" s="68">
        <f>+K332/$K$494</f>
        <v>1.0771219302024989E-4</v>
      </c>
      <c r="M332" s="69">
        <v>0</v>
      </c>
      <c r="N332" s="60">
        <f t="shared" si="83"/>
        <v>0</v>
      </c>
      <c r="O332" s="67">
        <f t="shared" si="84"/>
        <v>1</v>
      </c>
      <c r="P332" s="68">
        <v>0</v>
      </c>
    </row>
    <row r="333" spans="2:16" x14ac:dyDescent="0.25">
      <c r="B333" s="65" t="s">
        <v>405</v>
      </c>
      <c r="C333" s="67">
        <v>0</v>
      </c>
      <c r="D333" s="60">
        <f t="shared" si="82"/>
        <v>0</v>
      </c>
      <c r="E333" s="67">
        <v>0</v>
      </c>
      <c r="F333" s="68">
        <f>+E333/$E$494</f>
        <v>0</v>
      </c>
      <c r="G333" s="67">
        <v>1</v>
      </c>
      <c r="H333" s="68">
        <f>+G333/$G$494</f>
        <v>7.0219787936240437E-5</v>
      </c>
      <c r="I333" s="67">
        <v>0</v>
      </c>
      <c r="J333" s="68">
        <f>I333/$I$494</f>
        <v>0</v>
      </c>
      <c r="K333" s="67">
        <v>0</v>
      </c>
      <c r="L333" s="68">
        <f>+K333/$K$494</f>
        <v>0</v>
      </c>
      <c r="M333" s="69">
        <v>0</v>
      </c>
      <c r="N333" s="60">
        <f t="shared" si="83"/>
        <v>0</v>
      </c>
      <c r="O333" s="67">
        <f t="shared" si="84"/>
        <v>1</v>
      </c>
      <c r="P333" s="68">
        <f>+O333/$O$494</f>
        <v>1.6328929965219378E-5</v>
      </c>
    </row>
    <row r="334" spans="2:16" x14ac:dyDescent="0.25">
      <c r="B334" s="65" t="s">
        <v>406</v>
      </c>
      <c r="C334" s="67">
        <v>0</v>
      </c>
      <c r="D334" s="60">
        <f t="shared" si="82"/>
        <v>0</v>
      </c>
      <c r="E334" s="67">
        <v>1</v>
      </c>
      <c r="F334" s="68">
        <f>+E334/$E$494</f>
        <v>9.6237128284092002E-5</v>
      </c>
      <c r="G334" s="67">
        <v>0</v>
      </c>
      <c r="H334" s="68">
        <f>+G334/$G$494</f>
        <v>0</v>
      </c>
      <c r="I334" s="67">
        <v>0</v>
      </c>
      <c r="J334" s="68">
        <f>I334/$I$494</f>
        <v>0</v>
      </c>
      <c r="K334" s="67">
        <v>0</v>
      </c>
      <c r="L334" s="68">
        <f>+K334/$K$494</f>
        <v>0</v>
      </c>
      <c r="M334" s="69">
        <v>0</v>
      </c>
      <c r="N334" s="60">
        <f t="shared" si="83"/>
        <v>0</v>
      </c>
      <c r="O334" s="67">
        <f t="shared" si="84"/>
        <v>1</v>
      </c>
      <c r="P334" s="68">
        <f>+O334/$O$494</f>
        <v>1.6328929965219378E-5</v>
      </c>
    </row>
    <row r="335" spans="2:16" x14ac:dyDescent="0.25">
      <c r="B335" s="65" t="s">
        <v>407</v>
      </c>
      <c r="C335" s="67">
        <v>1</v>
      </c>
      <c r="D335" s="60">
        <f t="shared" si="82"/>
        <v>1.462629808395495E-4</v>
      </c>
      <c r="E335" s="67">
        <v>0</v>
      </c>
      <c r="F335" s="68">
        <v>0</v>
      </c>
      <c r="G335" s="67">
        <v>0</v>
      </c>
      <c r="H335" s="68">
        <v>0</v>
      </c>
      <c r="I335" s="67">
        <v>0</v>
      </c>
      <c r="J335" s="68">
        <v>0</v>
      </c>
      <c r="K335" s="67">
        <v>0</v>
      </c>
      <c r="L335" s="68">
        <v>0</v>
      </c>
      <c r="M335" s="69">
        <v>0</v>
      </c>
      <c r="N335" s="60">
        <f t="shared" si="83"/>
        <v>0</v>
      </c>
      <c r="O335" s="67">
        <f t="shared" si="84"/>
        <v>1</v>
      </c>
      <c r="P335" s="68">
        <v>0</v>
      </c>
    </row>
    <row r="336" spans="2:16" x14ac:dyDescent="0.25">
      <c r="B336" s="65" t="s">
        <v>408</v>
      </c>
      <c r="C336" s="67">
        <v>0</v>
      </c>
      <c r="D336" s="60">
        <f t="shared" si="82"/>
        <v>0</v>
      </c>
      <c r="E336" s="67">
        <v>0</v>
      </c>
      <c r="F336" s="68">
        <v>0</v>
      </c>
      <c r="G336" s="67">
        <v>0</v>
      </c>
      <c r="H336" s="68">
        <v>0</v>
      </c>
      <c r="I336" s="67">
        <v>0</v>
      </c>
      <c r="J336" s="68">
        <v>0</v>
      </c>
      <c r="K336" s="67">
        <v>0</v>
      </c>
      <c r="L336" s="68">
        <v>0</v>
      </c>
      <c r="M336" s="69">
        <v>1</v>
      </c>
      <c r="N336" s="60">
        <f t="shared" si="83"/>
        <v>6.2640942119769483E-5</v>
      </c>
      <c r="O336" s="67">
        <f t="shared" si="84"/>
        <v>1</v>
      </c>
      <c r="P336" s="68">
        <v>0</v>
      </c>
    </row>
    <row r="337" spans="2:16" x14ac:dyDescent="0.25">
      <c r="B337" s="65" t="s">
        <v>409</v>
      </c>
      <c r="C337" s="67">
        <v>0</v>
      </c>
      <c r="D337" s="60">
        <f t="shared" si="82"/>
        <v>0</v>
      </c>
      <c r="E337" s="67">
        <v>1</v>
      </c>
      <c r="F337" s="68">
        <f>+E337/$E$494</f>
        <v>9.6237128284092002E-5</v>
      </c>
      <c r="G337" s="67">
        <v>0</v>
      </c>
      <c r="H337" s="68">
        <f>+G337/$G$494</f>
        <v>0</v>
      </c>
      <c r="I337" s="67">
        <v>0</v>
      </c>
      <c r="J337" s="68">
        <f>I337/$I$494</f>
        <v>0</v>
      </c>
      <c r="K337" s="67">
        <v>0</v>
      </c>
      <c r="L337" s="68">
        <f>+K337/$K$494</f>
        <v>0</v>
      </c>
      <c r="M337" s="69">
        <v>0</v>
      </c>
      <c r="N337" s="60">
        <f t="shared" si="83"/>
        <v>0</v>
      </c>
      <c r="O337" s="67">
        <f t="shared" si="84"/>
        <v>1</v>
      </c>
      <c r="P337" s="68">
        <f>+O337/$O$494</f>
        <v>1.6328929965219378E-5</v>
      </c>
    </row>
    <row r="338" spans="2:16" x14ac:dyDescent="0.25">
      <c r="B338" s="65" t="s">
        <v>410</v>
      </c>
      <c r="C338" s="67">
        <v>0</v>
      </c>
      <c r="D338" s="60">
        <f t="shared" si="82"/>
        <v>0</v>
      </c>
      <c r="E338" s="67">
        <v>0</v>
      </c>
      <c r="F338" s="68">
        <v>0</v>
      </c>
      <c r="G338" s="67">
        <v>0</v>
      </c>
      <c r="H338" s="68">
        <v>0</v>
      </c>
      <c r="I338" s="67">
        <v>0</v>
      </c>
      <c r="J338" s="68">
        <v>0</v>
      </c>
      <c r="K338" s="67">
        <v>0</v>
      </c>
      <c r="L338" s="68">
        <v>0</v>
      </c>
      <c r="M338" s="69">
        <v>1</v>
      </c>
      <c r="N338" s="60">
        <f t="shared" si="83"/>
        <v>6.2640942119769483E-5</v>
      </c>
      <c r="O338" s="67">
        <f t="shared" si="84"/>
        <v>1</v>
      </c>
      <c r="P338" s="68">
        <v>0</v>
      </c>
    </row>
    <row r="339" spans="2:16" x14ac:dyDescent="0.25">
      <c r="B339" s="65" t="s">
        <v>411</v>
      </c>
      <c r="C339" s="67">
        <v>0</v>
      </c>
      <c r="D339" s="60">
        <f t="shared" ref="D339:D402" si="97">+C339/$C$494</f>
        <v>0</v>
      </c>
      <c r="E339" s="67">
        <v>0</v>
      </c>
      <c r="F339" s="68">
        <v>0</v>
      </c>
      <c r="G339" s="67">
        <v>0</v>
      </c>
      <c r="H339" s="68">
        <v>0</v>
      </c>
      <c r="I339" s="67">
        <v>0</v>
      </c>
      <c r="J339" s="68">
        <v>0</v>
      </c>
      <c r="K339" s="67">
        <v>0</v>
      </c>
      <c r="L339" s="68">
        <v>0</v>
      </c>
      <c r="M339" s="69">
        <v>1</v>
      </c>
      <c r="N339" s="60">
        <f t="shared" ref="N339:N402" si="98">+M339/$M$494</f>
        <v>6.2640942119769483E-5</v>
      </c>
      <c r="O339" s="67">
        <f t="shared" si="84"/>
        <v>1</v>
      </c>
      <c r="P339" s="68">
        <v>0</v>
      </c>
    </row>
    <row r="340" spans="2:16" x14ac:dyDescent="0.25">
      <c r="B340" s="65" t="s">
        <v>412</v>
      </c>
      <c r="C340" s="67">
        <v>0</v>
      </c>
      <c r="D340" s="60">
        <f t="shared" si="97"/>
        <v>0</v>
      </c>
      <c r="E340" s="67">
        <v>0</v>
      </c>
      <c r="F340" s="68">
        <f>+E340/$E$494</f>
        <v>0</v>
      </c>
      <c r="G340" s="67">
        <v>1</v>
      </c>
      <c r="H340" s="68">
        <f>+G340/$G$494</f>
        <v>7.0219787936240437E-5</v>
      </c>
      <c r="I340" s="67">
        <v>0</v>
      </c>
      <c r="J340" s="68">
        <f>I340/$I$494</f>
        <v>0</v>
      </c>
      <c r="K340" s="67">
        <v>0</v>
      </c>
      <c r="L340" s="68">
        <f>+K340/$K$494</f>
        <v>0</v>
      </c>
      <c r="M340" s="69">
        <v>0</v>
      </c>
      <c r="N340" s="60">
        <f t="shared" si="98"/>
        <v>0</v>
      </c>
      <c r="O340" s="67">
        <f t="shared" ref="O340:O403" si="99">+C340+E340+G340+I340+K340+M340</f>
        <v>1</v>
      </c>
      <c r="P340" s="68">
        <f>+O340/$O$494</f>
        <v>1.6328929965219378E-5</v>
      </c>
    </row>
    <row r="341" spans="2:16" x14ac:dyDescent="0.25">
      <c r="B341" s="65" t="s">
        <v>413</v>
      </c>
      <c r="C341" s="67">
        <v>0</v>
      </c>
      <c r="D341" s="60">
        <f t="shared" si="97"/>
        <v>0</v>
      </c>
      <c r="E341" s="67">
        <v>1</v>
      </c>
      <c r="F341" s="68">
        <f>+E341/$E$494</f>
        <v>9.6237128284092002E-5</v>
      </c>
      <c r="G341" s="67">
        <v>0</v>
      </c>
      <c r="H341" s="68">
        <f>+G341/$G$494</f>
        <v>0</v>
      </c>
      <c r="I341" s="67">
        <v>0</v>
      </c>
      <c r="J341" s="68">
        <f>I341/$I$494</f>
        <v>0</v>
      </c>
      <c r="K341" s="67">
        <v>0</v>
      </c>
      <c r="L341" s="68">
        <f>+K341/$K$494</f>
        <v>0</v>
      </c>
      <c r="M341" s="69">
        <v>0</v>
      </c>
      <c r="N341" s="60">
        <f t="shared" si="98"/>
        <v>0</v>
      </c>
      <c r="O341" s="67">
        <f t="shared" si="99"/>
        <v>1</v>
      </c>
      <c r="P341" s="68">
        <f>+O341/$O$494</f>
        <v>1.6328929965219378E-5</v>
      </c>
    </row>
    <row r="342" spans="2:16" x14ac:dyDescent="0.25">
      <c r="B342" s="65" t="s">
        <v>414</v>
      </c>
      <c r="C342" s="67">
        <v>0</v>
      </c>
      <c r="D342" s="60">
        <f t="shared" si="97"/>
        <v>0</v>
      </c>
      <c r="E342" s="67">
        <v>0</v>
      </c>
      <c r="F342" s="68">
        <v>0</v>
      </c>
      <c r="G342" s="67">
        <v>0</v>
      </c>
      <c r="H342" s="68">
        <v>0</v>
      </c>
      <c r="I342" s="67">
        <v>0</v>
      </c>
      <c r="J342" s="68">
        <v>0</v>
      </c>
      <c r="K342" s="67">
        <v>0</v>
      </c>
      <c r="L342" s="68">
        <v>0</v>
      </c>
      <c r="M342" s="69">
        <v>1</v>
      </c>
      <c r="N342" s="60">
        <f t="shared" si="98"/>
        <v>6.2640942119769483E-5</v>
      </c>
      <c r="O342" s="67">
        <f t="shared" si="99"/>
        <v>1</v>
      </c>
      <c r="P342" s="68">
        <v>0</v>
      </c>
    </row>
    <row r="343" spans="2:16" x14ac:dyDescent="0.25">
      <c r="B343" s="65" t="s">
        <v>415</v>
      </c>
      <c r="C343" s="67">
        <v>0</v>
      </c>
      <c r="D343" s="60">
        <f t="shared" si="97"/>
        <v>0</v>
      </c>
      <c r="E343" s="67">
        <v>1</v>
      </c>
      <c r="F343" s="68">
        <f>+E343/$E$494</f>
        <v>9.6237128284092002E-5</v>
      </c>
      <c r="G343" s="67">
        <v>0</v>
      </c>
      <c r="H343" s="68">
        <f>+G343/$G$494</f>
        <v>0</v>
      </c>
      <c r="I343" s="67">
        <v>0</v>
      </c>
      <c r="J343" s="68">
        <f>I343/$I$494</f>
        <v>0</v>
      </c>
      <c r="K343" s="67">
        <v>0</v>
      </c>
      <c r="L343" s="68">
        <f>+K343/$K$494</f>
        <v>0</v>
      </c>
      <c r="M343" s="69">
        <v>0</v>
      </c>
      <c r="N343" s="60">
        <f t="shared" si="98"/>
        <v>0</v>
      </c>
      <c r="O343" s="67">
        <f t="shared" si="99"/>
        <v>1</v>
      </c>
      <c r="P343" s="68">
        <f>+O343/$O$494</f>
        <v>1.6328929965219378E-5</v>
      </c>
    </row>
    <row r="344" spans="2:16" x14ac:dyDescent="0.25">
      <c r="B344" s="65" t="s">
        <v>416</v>
      </c>
      <c r="C344" s="67">
        <v>0</v>
      </c>
      <c r="D344" s="60">
        <f t="shared" si="97"/>
        <v>0</v>
      </c>
      <c r="E344" s="67">
        <v>0</v>
      </c>
      <c r="F344" s="68">
        <v>0</v>
      </c>
      <c r="G344" s="67">
        <v>0</v>
      </c>
      <c r="H344" s="68">
        <v>0</v>
      </c>
      <c r="I344" s="67">
        <v>0</v>
      </c>
      <c r="J344" s="68">
        <v>0</v>
      </c>
      <c r="K344" s="67">
        <v>0</v>
      </c>
      <c r="L344" s="68">
        <v>0</v>
      </c>
      <c r="M344" s="69">
        <v>1</v>
      </c>
      <c r="N344" s="60">
        <f t="shared" si="98"/>
        <v>6.2640942119769483E-5</v>
      </c>
      <c r="O344" s="67">
        <f t="shared" si="99"/>
        <v>1</v>
      </c>
      <c r="P344" s="68">
        <v>0</v>
      </c>
    </row>
    <row r="345" spans="2:16" x14ac:dyDescent="0.25">
      <c r="B345" s="65" t="s">
        <v>417</v>
      </c>
      <c r="C345" s="67">
        <v>0</v>
      </c>
      <c r="D345" s="60">
        <f t="shared" si="97"/>
        <v>0</v>
      </c>
      <c r="E345" s="67">
        <v>0</v>
      </c>
      <c r="F345" s="68">
        <f>+E345/$E$494</f>
        <v>0</v>
      </c>
      <c r="G345" s="67">
        <v>1</v>
      </c>
      <c r="H345" s="68">
        <f>+G345/$G$494</f>
        <v>7.0219787936240437E-5</v>
      </c>
      <c r="I345" s="67">
        <v>0</v>
      </c>
      <c r="J345" s="68">
        <f>I345/$I$494</f>
        <v>0</v>
      </c>
      <c r="K345" s="67">
        <v>0</v>
      </c>
      <c r="L345" s="68">
        <f>+K345/$K$494</f>
        <v>0</v>
      </c>
      <c r="M345" s="69">
        <v>0</v>
      </c>
      <c r="N345" s="60">
        <f t="shared" si="98"/>
        <v>0</v>
      </c>
      <c r="O345" s="67">
        <f t="shared" si="99"/>
        <v>1</v>
      </c>
      <c r="P345" s="68">
        <f>+O345/$O$494</f>
        <v>1.6328929965219378E-5</v>
      </c>
    </row>
    <row r="346" spans="2:16" x14ac:dyDescent="0.25">
      <c r="B346" s="65" t="s">
        <v>418</v>
      </c>
      <c r="C346" s="67">
        <v>0</v>
      </c>
      <c r="D346" s="60">
        <f t="shared" si="97"/>
        <v>0</v>
      </c>
      <c r="E346" s="67">
        <v>0</v>
      </c>
      <c r="F346" s="68">
        <v>0</v>
      </c>
      <c r="G346" s="67">
        <v>0</v>
      </c>
      <c r="H346" s="68">
        <v>0</v>
      </c>
      <c r="I346" s="67">
        <v>0</v>
      </c>
      <c r="J346" s="68">
        <v>0</v>
      </c>
      <c r="K346" s="67">
        <v>0</v>
      </c>
      <c r="L346" s="68">
        <v>0</v>
      </c>
      <c r="M346" s="69">
        <v>1</v>
      </c>
      <c r="N346" s="60">
        <f t="shared" si="98"/>
        <v>6.2640942119769483E-5</v>
      </c>
      <c r="O346" s="67">
        <f t="shared" si="99"/>
        <v>1</v>
      </c>
      <c r="P346" s="68">
        <v>0</v>
      </c>
    </row>
    <row r="347" spans="2:16" x14ac:dyDescent="0.25">
      <c r="B347" s="65" t="s">
        <v>419</v>
      </c>
      <c r="C347" s="67">
        <v>0</v>
      </c>
      <c r="D347" s="60">
        <f t="shared" si="97"/>
        <v>0</v>
      </c>
      <c r="E347" s="67">
        <v>0</v>
      </c>
      <c r="F347" s="68">
        <f>+E347/$E$494</f>
        <v>0</v>
      </c>
      <c r="G347" s="67">
        <v>1</v>
      </c>
      <c r="H347" s="68">
        <f>+G347/$G$494</f>
        <v>7.0219787936240437E-5</v>
      </c>
      <c r="I347" s="67">
        <v>0</v>
      </c>
      <c r="J347" s="68">
        <f>I347/$I$494</f>
        <v>0</v>
      </c>
      <c r="K347" s="67">
        <v>0</v>
      </c>
      <c r="L347" s="68">
        <f>+K347/$K$494</f>
        <v>0</v>
      </c>
      <c r="M347" s="69">
        <v>0</v>
      </c>
      <c r="N347" s="60">
        <f t="shared" si="98"/>
        <v>0</v>
      </c>
      <c r="O347" s="67">
        <f t="shared" si="99"/>
        <v>1</v>
      </c>
      <c r="P347" s="68">
        <f>+O347/$O$494</f>
        <v>1.6328929965219378E-5</v>
      </c>
    </row>
    <row r="348" spans="2:16" x14ac:dyDescent="0.25">
      <c r="B348" s="65" t="s">
        <v>420</v>
      </c>
      <c r="C348" s="67">
        <v>0</v>
      </c>
      <c r="D348" s="60">
        <f t="shared" si="97"/>
        <v>0</v>
      </c>
      <c r="E348" s="67">
        <v>0</v>
      </c>
      <c r="F348" s="68">
        <v>0</v>
      </c>
      <c r="G348" s="67">
        <v>0</v>
      </c>
      <c r="H348" s="68">
        <v>0</v>
      </c>
      <c r="I348" s="67">
        <v>0</v>
      </c>
      <c r="J348" s="68">
        <v>0</v>
      </c>
      <c r="K348" s="67">
        <v>0</v>
      </c>
      <c r="L348" s="68">
        <v>0</v>
      </c>
      <c r="M348" s="69">
        <v>1</v>
      </c>
      <c r="N348" s="60">
        <f t="shared" si="98"/>
        <v>6.2640942119769483E-5</v>
      </c>
      <c r="O348" s="67">
        <f t="shared" si="99"/>
        <v>1</v>
      </c>
      <c r="P348" s="68">
        <v>0</v>
      </c>
    </row>
    <row r="349" spans="2:16" x14ac:dyDescent="0.25">
      <c r="B349" s="65" t="s">
        <v>421</v>
      </c>
      <c r="C349" s="67">
        <v>0</v>
      </c>
      <c r="D349" s="60">
        <f t="shared" si="97"/>
        <v>0</v>
      </c>
      <c r="E349" s="67">
        <v>0</v>
      </c>
      <c r="F349" s="68">
        <v>0</v>
      </c>
      <c r="G349" s="67">
        <v>0</v>
      </c>
      <c r="H349" s="68">
        <v>0</v>
      </c>
      <c r="I349" s="67">
        <v>0</v>
      </c>
      <c r="J349" s="68">
        <v>0</v>
      </c>
      <c r="K349" s="67">
        <v>0</v>
      </c>
      <c r="L349" s="68">
        <v>0</v>
      </c>
      <c r="M349" s="69">
        <v>1</v>
      </c>
      <c r="N349" s="60">
        <f t="shared" si="98"/>
        <v>6.2640942119769483E-5</v>
      </c>
      <c r="O349" s="67">
        <f t="shared" si="99"/>
        <v>1</v>
      </c>
      <c r="P349" s="68">
        <v>0</v>
      </c>
    </row>
    <row r="350" spans="2:16" x14ac:dyDescent="0.25">
      <c r="B350" s="65" t="s">
        <v>422</v>
      </c>
      <c r="C350" s="67">
        <v>0</v>
      </c>
      <c r="D350" s="60">
        <f t="shared" si="97"/>
        <v>0</v>
      </c>
      <c r="E350" s="67">
        <v>1</v>
      </c>
      <c r="F350" s="68">
        <f>+E350/$E$494</f>
        <v>9.6237128284092002E-5</v>
      </c>
      <c r="G350" s="67">
        <v>0</v>
      </c>
      <c r="H350" s="68">
        <f>+G350/$G$494</f>
        <v>0</v>
      </c>
      <c r="I350" s="67">
        <v>0</v>
      </c>
      <c r="J350" s="68">
        <f>I350/$I$494</f>
        <v>0</v>
      </c>
      <c r="K350" s="67">
        <v>0</v>
      </c>
      <c r="L350" s="68">
        <f>+K350/$K$494</f>
        <v>0</v>
      </c>
      <c r="M350" s="69">
        <v>0</v>
      </c>
      <c r="N350" s="60">
        <f t="shared" si="98"/>
        <v>0</v>
      </c>
      <c r="O350" s="67">
        <f t="shared" si="99"/>
        <v>1</v>
      </c>
      <c r="P350" s="68">
        <f>+O350/$O$494</f>
        <v>1.6328929965219378E-5</v>
      </c>
    </row>
    <row r="351" spans="2:16" x14ac:dyDescent="0.25">
      <c r="B351" s="65" t="s">
        <v>423</v>
      </c>
      <c r="C351" s="67">
        <v>0</v>
      </c>
      <c r="D351" s="60">
        <f t="shared" si="97"/>
        <v>0</v>
      </c>
      <c r="E351" s="67">
        <v>0</v>
      </c>
      <c r="F351" s="68">
        <v>0</v>
      </c>
      <c r="G351" s="67">
        <v>0</v>
      </c>
      <c r="H351" s="68">
        <v>0</v>
      </c>
      <c r="I351" s="67">
        <v>0</v>
      </c>
      <c r="J351" s="68">
        <v>0</v>
      </c>
      <c r="K351" s="67">
        <v>0</v>
      </c>
      <c r="L351" s="68">
        <v>0</v>
      </c>
      <c r="M351" s="69">
        <v>1</v>
      </c>
      <c r="N351" s="60">
        <f t="shared" si="98"/>
        <v>6.2640942119769483E-5</v>
      </c>
      <c r="O351" s="67">
        <f t="shared" si="99"/>
        <v>1</v>
      </c>
      <c r="P351" s="68">
        <v>0</v>
      </c>
    </row>
    <row r="352" spans="2:16" x14ac:dyDescent="0.25">
      <c r="B352" s="65" t="s">
        <v>424</v>
      </c>
      <c r="C352" s="67">
        <v>0</v>
      </c>
      <c r="D352" s="60">
        <f t="shared" si="97"/>
        <v>0</v>
      </c>
      <c r="E352" s="67">
        <v>0</v>
      </c>
      <c r="F352" s="68">
        <f>+E352/$E$494</f>
        <v>0</v>
      </c>
      <c r="G352" s="67">
        <v>1</v>
      </c>
      <c r="H352" s="68">
        <f>+G352/$G$494</f>
        <v>7.0219787936240437E-5</v>
      </c>
      <c r="I352" s="67">
        <v>0</v>
      </c>
      <c r="J352" s="68">
        <f>I352/$I$494</f>
        <v>0</v>
      </c>
      <c r="K352" s="67">
        <v>0</v>
      </c>
      <c r="L352" s="68">
        <f>+K352/$K$494</f>
        <v>0</v>
      </c>
      <c r="M352" s="69">
        <v>0</v>
      </c>
      <c r="N352" s="60">
        <f t="shared" si="98"/>
        <v>0</v>
      </c>
      <c r="O352" s="67">
        <f t="shared" si="99"/>
        <v>1</v>
      </c>
      <c r="P352" s="68">
        <f>+O352/$O$494</f>
        <v>1.6328929965219378E-5</v>
      </c>
    </row>
    <row r="353" spans="2:16" x14ac:dyDescent="0.25">
      <c r="B353" s="65" t="s">
        <v>425</v>
      </c>
      <c r="C353" s="67">
        <v>0</v>
      </c>
      <c r="D353" s="60">
        <f t="shared" si="97"/>
        <v>0</v>
      </c>
      <c r="E353" s="67">
        <v>0</v>
      </c>
      <c r="F353" s="68">
        <v>0</v>
      </c>
      <c r="G353" s="67">
        <v>0</v>
      </c>
      <c r="H353" s="68">
        <v>0</v>
      </c>
      <c r="I353" s="67">
        <v>0</v>
      </c>
      <c r="J353" s="68">
        <v>0</v>
      </c>
      <c r="K353" s="67">
        <v>0</v>
      </c>
      <c r="L353" s="68">
        <v>0</v>
      </c>
      <c r="M353" s="69">
        <v>1</v>
      </c>
      <c r="N353" s="60">
        <f t="shared" si="98"/>
        <v>6.2640942119769483E-5</v>
      </c>
      <c r="O353" s="67">
        <f t="shared" si="99"/>
        <v>1</v>
      </c>
      <c r="P353" s="68">
        <v>0</v>
      </c>
    </row>
    <row r="354" spans="2:16" x14ac:dyDescent="0.25">
      <c r="B354" s="65" t="s">
        <v>426</v>
      </c>
      <c r="C354" s="67">
        <v>0</v>
      </c>
      <c r="D354" s="60">
        <f t="shared" si="97"/>
        <v>0</v>
      </c>
      <c r="E354" s="67">
        <v>0</v>
      </c>
      <c r="F354" s="68">
        <v>0</v>
      </c>
      <c r="G354" s="67">
        <v>0</v>
      </c>
      <c r="H354" s="68">
        <v>0</v>
      </c>
      <c r="I354" s="67">
        <v>0</v>
      </c>
      <c r="J354" s="68">
        <v>0</v>
      </c>
      <c r="K354" s="67">
        <v>1</v>
      </c>
      <c r="L354" s="68">
        <f>+K354/$K$494</f>
        <v>1.0771219302024989E-4</v>
      </c>
      <c r="M354" s="69">
        <v>0</v>
      </c>
      <c r="N354" s="60">
        <f t="shared" si="98"/>
        <v>0</v>
      </c>
      <c r="O354" s="67">
        <f t="shared" si="99"/>
        <v>1</v>
      </c>
      <c r="P354" s="68">
        <v>0</v>
      </c>
    </row>
    <row r="355" spans="2:16" x14ac:dyDescent="0.25">
      <c r="B355" s="65" t="s">
        <v>427</v>
      </c>
      <c r="C355" s="67">
        <v>0</v>
      </c>
      <c r="D355" s="60">
        <f t="shared" si="97"/>
        <v>0</v>
      </c>
      <c r="E355" s="67">
        <v>0</v>
      </c>
      <c r="F355" s="68">
        <v>0</v>
      </c>
      <c r="G355" s="67">
        <v>0</v>
      </c>
      <c r="H355" s="68">
        <v>0</v>
      </c>
      <c r="I355" s="67">
        <v>0</v>
      </c>
      <c r="J355" s="68">
        <v>0</v>
      </c>
      <c r="K355" s="67">
        <v>0</v>
      </c>
      <c r="L355" s="68">
        <v>0</v>
      </c>
      <c r="M355" s="69">
        <v>1</v>
      </c>
      <c r="N355" s="60">
        <f t="shared" si="98"/>
        <v>6.2640942119769483E-5</v>
      </c>
      <c r="O355" s="67">
        <f t="shared" si="99"/>
        <v>1</v>
      </c>
      <c r="P355" s="68">
        <v>0</v>
      </c>
    </row>
    <row r="356" spans="2:16" x14ac:dyDescent="0.25">
      <c r="B356" s="65" t="s">
        <v>428</v>
      </c>
      <c r="C356" s="67">
        <v>0</v>
      </c>
      <c r="D356" s="60">
        <f t="shared" si="97"/>
        <v>0</v>
      </c>
      <c r="E356" s="67">
        <v>0</v>
      </c>
      <c r="F356" s="68">
        <v>0</v>
      </c>
      <c r="G356" s="67">
        <v>0</v>
      </c>
      <c r="H356" s="68">
        <v>0</v>
      </c>
      <c r="I356" s="67">
        <v>0</v>
      </c>
      <c r="J356" s="68">
        <v>0</v>
      </c>
      <c r="K356" s="67">
        <v>1</v>
      </c>
      <c r="L356" s="68">
        <f>+K356/$K$494</f>
        <v>1.0771219302024989E-4</v>
      </c>
      <c r="M356" s="69">
        <v>0</v>
      </c>
      <c r="N356" s="60">
        <f t="shared" si="98"/>
        <v>0</v>
      </c>
      <c r="O356" s="67">
        <f t="shared" si="99"/>
        <v>1</v>
      </c>
      <c r="P356" s="68">
        <v>0</v>
      </c>
    </row>
    <row r="357" spans="2:16" x14ac:dyDescent="0.25">
      <c r="B357" s="65" t="s">
        <v>429</v>
      </c>
      <c r="C357" s="67">
        <v>0</v>
      </c>
      <c r="D357" s="60">
        <f t="shared" si="97"/>
        <v>0</v>
      </c>
      <c r="E357" s="67">
        <v>0</v>
      </c>
      <c r="F357" s="68">
        <v>0</v>
      </c>
      <c r="G357" s="67">
        <v>0</v>
      </c>
      <c r="H357" s="68">
        <v>0</v>
      </c>
      <c r="I357" s="67">
        <v>0</v>
      </c>
      <c r="J357" s="68">
        <v>0</v>
      </c>
      <c r="K357" s="67">
        <v>0</v>
      </c>
      <c r="L357" s="68">
        <v>0</v>
      </c>
      <c r="M357" s="69">
        <v>1</v>
      </c>
      <c r="N357" s="60">
        <f t="shared" si="98"/>
        <v>6.2640942119769483E-5</v>
      </c>
      <c r="O357" s="67">
        <f t="shared" si="99"/>
        <v>1</v>
      </c>
      <c r="P357" s="68">
        <v>0</v>
      </c>
    </row>
    <row r="358" spans="2:16" x14ac:dyDescent="0.25">
      <c r="B358" s="71" t="s">
        <v>430</v>
      </c>
      <c r="C358" s="67">
        <v>0</v>
      </c>
      <c r="D358" s="60">
        <f t="shared" si="97"/>
        <v>0</v>
      </c>
      <c r="E358" s="67">
        <v>0</v>
      </c>
      <c r="F358" s="68">
        <f>+E358/$E$494</f>
        <v>0</v>
      </c>
      <c r="G358" s="67">
        <v>1</v>
      </c>
      <c r="H358" s="68">
        <f>+G358/$G$494</f>
        <v>7.0219787936240437E-5</v>
      </c>
      <c r="I358" s="67">
        <v>0</v>
      </c>
      <c r="J358" s="68">
        <f>I358/$I$494</f>
        <v>0</v>
      </c>
      <c r="K358" s="67">
        <v>0</v>
      </c>
      <c r="L358" s="68">
        <f>+K358/$K$494</f>
        <v>0</v>
      </c>
      <c r="M358" s="69">
        <v>0</v>
      </c>
      <c r="N358" s="60">
        <f t="shared" si="98"/>
        <v>0</v>
      </c>
      <c r="O358" s="67">
        <f t="shared" si="99"/>
        <v>1</v>
      </c>
      <c r="P358" s="68">
        <f>+O358/$O$494</f>
        <v>1.6328929965219378E-5</v>
      </c>
    </row>
    <row r="359" spans="2:16" x14ac:dyDescent="0.25">
      <c r="B359" s="65" t="s">
        <v>431</v>
      </c>
      <c r="C359" s="67">
        <v>1</v>
      </c>
      <c r="D359" s="60">
        <f t="shared" si="97"/>
        <v>1.462629808395495E-4</v>
      </c>
      <c r="E359" s="67">
        <v>0</v>
      </c>
      <c r="F359" s="68">
        <v>0</v>
      </c>
      <c r="G359" s="67">
        <v>0</v>
      </c>
      <c r="H359" s="68">
        <v>0</v>
      </c>
      <c r="I359" s="67">
        <v>0</v>
      </c>
      <c r="J359" s="68">
        <v>0</v>
      </c>
      <c r="K359" s="67">
        <v>0</v>
      </c>
      <c r="L359" s="68">
        <v>0</v>
      </c>
      <c r="M359" s="69">
        <v>0</v>
      </c>
      <c r="N359" s="60">
        <f t="shared" si="98"/>
        <v>0</v>
      </c>
      <c r="O359" s="67">
        <f t="shared" si="99"/>
        <v>1</v>
      </c>
      <c r="P359" s="68">
        <v>0</v>
      </c>
    </row>
    <row r="360" spans="2:16" x14ac:dyDescent="0.25">
      <c r="B360" s="65" t="s">
        <v>432</v>
      </c>
      <c r="C360" s="67">
        <v>0</v>
      </c>
      <c r="D360" s="60">
        <f t="shared" si="97"/>
        <v>0</v>
      </c>
      <c r="E360" s="67">
        <v>0</v>
      </c>
      <c r="F360" s="68">
        <v>0</v>
      </c>
      <c r="G360" s="67">
        <v>0</v>
      </c>
      <c r="H360" s="68">
        <v>0</v>
      </c>
      <c r="I360" s="67">
        <v>0</v>
      </c>
      <c r="J360" s="68">
        <v>0</v>
      </c>
      <c r="K360" s="67">
        <v>0</v>
      </c>
      <c r="L360" s="68">
        <v>0</v>
      </c>
      <c r="M360" s="69">
        <v>1</v>
      </c>
      <c r="N360" s="60">
        <f t="shared" si="98"/>
        <v>6.2640942119769483E-5</v>
      </c>
      <c r="O360" s="67">
        <f t="shared" si="99"/>
        <v>1</v>
      </c>
      <c r="P360" s="68">
        <v>0</v>
      </c>
    </row>
    <row r="361" spans="2:16" x14ac:dyDescent="0.25">
      <c r="B361" s="65" t="s">
        <v>433</v>
      </c>
      <c r="C361" s="67">
        <v>0</v>
      </c>
      <c r="D361" s="60">
        <f t="shared" si="97"/>
        <v>0</v>
      </c>
      <c r="E361" s="67">
        <v>0</v>
      </c>
      <c r="F361" s="68">
        <f>+E361/$E$494</f>
        <v>0</v>
      </c>
      <c r="G361" s="67">
        <v>1</v>
      </c>
      <c r="H361" s="68">
        <f>+G361/$G$494</f>
        <v>7.0219787936240437E-5</v>
      </c>
      <c r="I361" s="67">
        <v>0</v>
      </c>
      <c r="J361" s="68">
        <f>I361/$I$494</f>
        <v>0</v>
      </c>
      <c r="K361" s="67">
        <v>0</v>
      </c>
      <c r="L361" s="68">
        <f>+K361/$K$494</f>
        <v>0</v>
      </c>
      <c r="M361" s="69">
        <v>0</v>
      </c>
      <c r="N361" s="60">
        <f t="shared" si="98"/>
        <v>0</v>
      </c>
      <c r="O361" s="67">
        <f t="shared" si="99"/>
        <v>1</v>
      </c>
      <c r="P361" s="68">
        <f>+O361/$O$494</f>
        <v>1.6328929965219378E-5</v>
      </c>
    </row>
    <row r="362" spans="2:16" x14ac:dyDescent="0.25">
      <c r="B362" s="65" t="s">
        <v>434</v>
      </c>
      <c r="C362" s="67">
        <v>0</v>
      </c>
      <c r="D362" s="60">
        <f t="shared" si="97"/>
        <v>0</v>
      </c>
      <c r="E362" s="67">
        <v>0</v>
      </c>
      <c r="F362" s="68">
        <v>0</v>
      </c>
      <c r="G362" s="67">
        <v>0</v>
      </c>
      <c r="H362" s="68">
        <v>0</v>
      </c>
      <c r="I362" s="67">
        <v>0</v>
      </c>
      <c r="J362" s="68">
        <v>0</v>
      </c>
      <c r="K362" s="67">
        <v>0</v>
      </c>
      <c r="L362" s="68">
        <v>0</v>
      </c>
      <c r="M362" s="69">
        <v>1</v>
      </c>
      <c r="N362" s="60">
        <f t="shared" si="98"/>
        <v>6.2640942119769483E-5</v>
      </c>
      <c r="O362" s="67">
        <f t="shared" si="99"/>
        <v>1</v>
      </c>
      <c r="P362" s="68">
        <v>0</v>
      </c>
    </row>
    <row r="363" spans="2:16" x14ac:dyDescent="0.25">
      <c r="B363" s="65" t="s">
        <v>85</v>
      </c>
      <c r="C363" s="67">
        <v>0</v>
      </c>
      <c r="D363" s="60">
        <f t="shared" si="97"/>
        <v>0</v>
      </c>
      <c r="E363" s="67">
        <v>0</v>
      </c>
      <c r="F363" s="68">
        <v>0</v>
      </c>
      <c r="G363" s="67">
        <v>0</v>
      </c>
      <c r="H363" s="68">
        <v>0</v>
      </c>
      <c r="I363" s="67">
        <v>0</v>
      </c>
      <c r="J363" s="68">
        <v>0</v>
      </c>
      <c r="K363" s="67">
        <v>1</v>
      </c>
      <c r="L363" s="68">
        <f>+K363/$K$494</f>
        <v>1.0771219302024989E-4</v>
      </c>
      <c r="M363" s="69">
        <v>0</v>
      </c>
      <c r="N363" s="60">
        <f t="shared" si="98"/>
        <v>0</v>
      </c>
      <c r="O363" s="67">
        <f t="shared" si="99"/>
        <v>1</v>
      </c>
      <c r="P363" s="68">
        <v>0</v>
      </c>
    </row>
    <row r="364" spans="2:16" x14ac:dyDescent="0.25">
      <c r="B364" s="65" t="s">
        <v>435</v>
      </c>
      <c r="C364" s="67">
        <v>0</v>
      </c>
      <c r="D364" s="60">
        <f t="shared" si="97"/>
        <v>0</v>
      </c>
      <c r="E364" s="67">
        <v>0</v>
      </c>
      <c r="F364" s="68">
        <f>+E364/$E$494</f>
        <v>0</v>
      </c>
      <c r="G364" s="67">
        <v>1</v>
      </c>
      <c r="H364" s="68">
        <f>+G364/$G$494</f>
        <v>7.0219787936240437E-5</v>
      </c>
      <c r="I364" s="67">
        <v>0</v>
      </c>
      <c r="J364" s="68">
        <f>I364/$I$494</f>
        <v>0</v>
      </c>
      <c r="K364" s="67">
        <v>0</v>
      </c>
      <c r="L364" s="68">
        <f>+K364/$K$494</f>
        <v>0</v>
      </c>
      <c r="M364" s="69">
        <v>0</v>
      </c>
      <c r="N364" s="60">
        <f t="shared" si="98"/>
        <v>0</v>
      </c>
      <c r="O364" s="67">
        <f t="shared" si="99"/>
        <v>1</v>
      </c>
      <c r="P364" s="68">
        <f>+O364/$O$494</f>
        <v>1.6328929965219378E-5</v>
      </c>
    </row>
    <row r="365" spans="2:16" x14ac:dyDescent="0.25">
      <c r="B365" s="65" t="s">
        <v>436</v>
      </c>
      <c r="C365" s="67">
        <v>0</v>
      </c>
      <c r="D365" s="60">
        <f t="shared" si="97"/>
        <v>0</v>
      </c>
      <c r="E365" s="67">
        <v>1</v>
      </c>
      <c r="F365" s="68">
        <f>+E365/$E$494</f>
        <v>9.6237128284092002E-5</v>
      </c>
      <c r="G365" s="67">
        <v>0</v>
      </c>
      <c r="H365" s="68">
        <f>+G365/$G$494</f>
        <v>0</v>
      </c>
      <c r="I365" s="67">
        <v>0</v>
      </c>
      <c r="J365" s="68">
        <f>I365/$I$494</f>
        <v>0</v>
      </c>
      <c r="K365" s="67">
        <v>0</v>
      </c>
      <c r="L365" s="68">
        <f>+K365/$K$494</f>
        <v>0</v>
      </c>
      <c r="M365" s="69">
        <v>0</v>
      </c>
      <c r="N365" s="60">
        <f t="shared" si="98"/>
        <v>0</v>
      </c>
      <c r="O365" s="67">
        <f t="shared" si="99"/>
        <v>1</v>
      </c>
      <c r="P365" s="68">
        <f>+O365/$O$494</f>
        <v>1.6328929965219378E-5</v>
      </c>
    </row>
    <row r="366" spans="2:16" x14ac:dyDescent="0.25">
      <c r="B366" s="65" t="s">
        <v>437</v>
      </c>
      <c r="C366" s="67">
        <v>0</v>
      </c>
      <c r="D366" s="60">
        <f t="shared" si="97"/>
        <v>0</v>
      </c>
      <c r="E366" s="67">
        <v>0</v>
      </c>
      <c r="F366" s="68">
        <v>0</v>
      </c>
      <c r="G366" s="67">
        <v>0</v>
      </c>
      <c r="H366" s="68">
        <v>0</v>
      </c>
      <c r="I366" s="67">
        <v>0</v>
      </c>
      <c r="J366" s="68">
        <v>0</v>
      </c>
      <c r="K366" s="67">
        <v>0</v>
      </c>
      <c r="L366" s="68">
        <v>0</v>
      </c>
      <c r="M366" s="69">
        <v>1</v>
      </c>
      <c r="N366" s="60">
        <f t="shared" si="98"/>
        <v>6.2640942119769483E-5</v>
      </c>
      <c r="O366" s="67">
        <f t="shared" si="99"/>
        <v>1</v>
      </c>
      <c r="P366" s="68">
        <v>0</v>
      </c>
    </row>
    <row r="367" spans="2:16" x14ac:dyDescent="0.25">
      <c r="B367" s="65" t="s">
        <v>438</v>
      </c>
      <c r="C367" s="67">
        <v>0</v>
      </c>
      <c r="D367" s="60">
        <f t="shared" si="97"/>
        <v>0</v>
      </c>
      <c r="E367" s="67">
        <v>1</v>
      </c>
      <c r="F367" s="68">
        <f>+E367/$E$494</f>
        <v>9.6237128284092002E-5</v>
      </c>
      <c r="G367" s="67">
        <v>0</v>
      </c>
      <c r="H367" s="68">
        <f>+G367/$G$494</f>
        <v>0</v>
      </c>
      <c r="I367" s="67">
        <v>0</v>
      </c>
      <c r="J367" s="68">
        <f>I367/$I$494</f>
        <v>0</v>
      </c>
      <c r="K367" s="67">
        <v>0</v>
      </c>
      <c r="L367" s="68">
        <f>+K367/$K$494</f>
        <v>0</v>
      </c>
      <c r="M367" s="69">
        <v>0</v>
      </c>
      <c r="N367" s="60">
        <f t="shared" si="98"/>
        <v>0</v>
      </c>
      <c r="O367" s="67">
        <f t="shared" si="99"/>
        <v>1</v>
      </c>
      <c r="P367" s="68">
        <f>+O367/$O$494</f>
        <v>1.6328929965219378E-5</v>
      </c>
    </row>
    <row r="368" spans="2:16" x14ac:dyDescent="0.25">
      <c r="B368" s="65" t="s">
        <v>439</v>
      </c>
      <c r="C368" s="67">
        <v>0</v>
      </c>
      <c r="D368" s="60">
        <f t="shared" si="97"/>
        <v>0</v>
      </c>
      <c r="E368" s="67">
        <v>0</v>
      </c>
      <c r="F368" s="68">
        <f>+E368/$E$494</f>
        <v>0</v>
      </c>
      <c r="G368" s="67">
        <v>1</v>
      </c>
      <c r="H368" s="68">
        <f>+G368/$G$494</f>
        <v>7.0219787936240437E-5</v>
      </c>
      <c r="I368" s="67">
        <v>0</v>
      </c>
      <c r="J368" s="68">
        <f>I368/$I$494</f>
        <v>0</v>
      </c>
      <c r="K368" s="67">
        <v>0</v>
      </c>
      <c r="L368" s="68">
        <f>+K368/$K$494</f>
        <v>0</v>
      </c>
      <c r="M368" s="69">
        <v>0</v>
      </c>
      <c r="N368" s="60">
        <f t="shared" si="98"/>
        <v>0</v>
      </c>
      <c r="O368" s="67">
        <f t="shared" si="99"/>
        <v>1</v>
      </c>
      <c r="P368" s="68">
        <f>+O368/$O$494</f>
        <v>1.6328929965219378E-5</v>
      </c>
    </row>
    <row r="369" spans="2:16" x14ac:dyDescent="0.25">
      <c r="B369" s="72" t="s">
        <v>440</v>
      </c>
      <c r="C369" s="67">
        <v>0</v>
      </c>
      <c r="D369" s="60">
        <f t="shared" si="97"/>
        <v>0</v>
      </c>
      <c r="E369" s="67">
        <v>0</v>
      </c>
      <c r="F369" s="68">
        <f>+E369/$E$494</f>
        <v>0</v>
      </c>
      <c r="G369" s="67">
        <v>1</v>
      </c>
      <c r="H369" s="68">
        <f>+G369/$G$494</f>
        <v>7.0219787936240437E-5</v>
      </c>
      <c r="I369" s="67">
        <v>0</v>
      </c>
      <c r="J369" s="68">
        <f>I369/$I$494</f>
        <v>0</v>
      </c>
      <c r="K369" s="67">
        <v>0</v>
      </c>
      <c r="L369" s="68">
        <f>+K369/$K$494</f>
        <v>0</v>
      </c>
      <c r="M369" s="69">
        <v>0</v>
      </c>
      <c r="N369" s="60">
        <f t="shared" si="98"/>
        <v>0</v>
      </c>
      <c r="O369" s="67">
        <f t="shared" si="99"/>
        <v>1</v>
      </c>
      <c r="P369" s="68">
        <f>+O369/$O$494</f>
        <v>1.6328929965219378E-5</v>
      </c>
    </row>
    <row r="370" spans="2:16" x14ac:dyDescent="0.25">
      <c r="B370" s="72" t="s">
        <v>441</v>
      </c>
      <c r="C370" s="73">
        <v>0</v>
      </c>
      <c r="D370" s="60">
        <f t="shared" si="97"/>
        <v>0</v>
      </c>
      <c r="E370" s="67">
        <v>1</v>
      </c>
      <c r="F370" s="68">
        <f>+E370/$E$494</f>
        <v>9.6237128284092002E-5</v>
      </c>
      <c r="G370" s="67">
        <v>0</v>
      </c>
      <c r="H370" s="68">
        <f>+G370/$G$494</f>
        <v>0</v>
      </c>
      <c r="I370" s="67">
        <v>0</v>
      </c>
      <c r="J370" s="68">
        <f>I370/$I$494</f>
        <v>0</v>
      </c>
      <c r="K370" s="67">
        <v>0</v>
      </c>
      <c r="L370" s="68">
        <f>+K370/$K$494</f>
        <v>0</v>
      </c>
      <c r="M370" s="69">
        <v>0</v>
      </c>
      <c r="N370" s="60">
        <f t="shared" si="98"/>
        <v>0</v>
      </c>
      <c r="O370" s="67">
        <f t="shared" si="99"/>
        <v>1</v>
      </c>
      <c r="P370" s="68">
        <f>+O370/$O$494</f>
        <v>1.6328929965219378E-5</v>
      </c>
    </row>
    <row r="371" spans="2:16" x14ac:dyDescent="0.25">
      <c r="B371" s="65" t="s">
        <v>442</v>
      </c>
      <c r="C371" s="67">
        <v>0</v>
      </c>
      <c r="D371" s="60">
        <f t="shared" si="97"/>
        <v>0</v>
      </c>
      <c r="E371" s="67">
        <v>0</v>
      </c>
      <c r="F371" s="68">
        <f>+E371/$E$494</f>
        <v>0</v>
      </c>
      <c r="G371" s="67">
        <v>1</v>
      </c>
      <c r="H371" s="68">
        <f>+G371/$G$494</f>
        <v>7.0219787936240437E-5</v>
      </c>
      <c r="I371" s="67">
        <v>0</v>
      </c>
      <c r="J371" s="68">
        <f>I371/$I$494</f>
        <v>0</v>
      </c>
      <c r="K371" s="67">
        <v>0</v>
      </c>
      <c r="L371" s="68">
        <f>+K371/$K$494</f>
        <v>0</v>
      </c>
      <c r="M371" s="69">
        <v>0</v>
      </c>
      <c r="N371" s="60">
        <f t="shared" si="98"/>
        <v>0</v>
      </c>
      <c r="O371" s="67">
        <f t="shared" si="99"/>
        <v>1</v>
      </c>
      <c r="P371" s="68">
        <f>+O371/$O$494</f>
        <v>1.6328929965219378E-5</v>
      </c>
    </row>
    <row r="372" spans="2:16" x14ac:dyDescent="0.25">
      <c r="B372" s="41" t="s">
        <v>443</v>
      </c>
      <c r="C372" s="67">
        <v>0</v>
      </c>
      <c r="D372" s="60">
        <f t="shared" si="97"/>
        <v>0</v>
      </c>
      <c r="E372" s="67">
        <v>0</v>
      </c>
      <c r="F372" s="68">
        <v>0</v>
      </c>
      <c r="G372" s="67">
        <v>0</v>
      </c>
      <c r="H372" s="68">
        <v>0</v>
      </c>
      <c r="I372" s="67">
        <v>0</v>
      </c>
      <c r="J372" s="68">
        <v>0</v>
      </c>
      <c r="K372" s="67">
        <v>0</v>
      </c>
      <c r="L372" s="68">
        <v>0</v>
      </c>
      <c r="M372" s="69">
        <v>1</v>
      </c>
      <c r="N372" s="60">
        <f t="shared" si="98"/>
        <v>6.2640942119769483E-5</v>
      </c>
      <c r="O372" s="67">
        <f t="shared" si="99"/>
        <v>1</v>
      </c>
      <c r="P372" s="68">
        <v>0</v>
      </c>
    </row>
    <row r="373" spans="2:16" x14ac:dyDescent="0.25">
      <c r="B373" s="41" t="s">
        <v>444</v>
      </c>
      <c r="C373" s="67">
        <v>0</v>
      </c>
      <c r="D373" s="60">
        <f t="shared" si="97"/>
        <v>0</v>
      </c>
      <c r="E373" s="67">
        <v>0</v>
      </c>
      <c r="F373" s="68">
        <v>0</v>
      </c>
      <c r="G373" s="67">
        <v>0</v>
      </c>
      <c r="H373" s="68">
        <v>0</v>
      </c>
      <c r="I373" s="67">
        <v>1</v>
      </c>
      <c r="J373" s="68">
        <f>I373/$I$494</f>
        <v>2.2104332449160034E-4</v>
      </c>
      <c r="K373" s="67">
        <v>0</v>
      </c>
      <c r="L373" s="68">
        <f>+K373/$K$494</f>
        <v>0</v>
      </c>
      <c r="M373" s="69">
        <v>0</v>
      </c>
      <c r="N373" s="60">
        <f t="shared" si="98"/>
        <v>0</v>
      </c>
      <c r="O373" s="67">
        <f t="shared" si="99"/>
        <v>1</v>
      </c>
      <c r="P373" s="68">
        <v>0</v>
      </c>
    </row>
    <row r="374" spans="2:16" x14ac:dyDescent="0.25">
      <c r="B374" s="65" t="s">
        <v>445</v>
      </c>
      <c r="C374" s="67">
        <v>0</v>
      </c>
      <c r="D374" s="60">
        <f t="shared" si="97"/>
        <v>0</v>
      </c>
      <c r="E374" s="67">
        <v>0</v>
      </c>
      <c r="F374" s="68">
        <v>0</v>
      </c>
      <c r="G374" s="67">
        <v>0</v>
      </c>
      <c r="H374" s="68">
        <v>0</v>
      </c>
      <c r="I374" s="67">
        <v>0</v>
      </c>
      <c r="J374" s="68">
        <v>0</v>
      </c>
      <c r="K374" s="67">
        <v>0</v>
      </c>
      <c r="L374" s="68">
        <v>0</v>
      </c>
      <c r="M374" s="69">
        <v>1</v>
      </c>
      <c r="N374" s="60">
        <f t="shared" si="98"/>
        <v>6.2640942119769483E-5</v>
      </c>
      <c r="O374" s="67">
        <f t="shared" si="99"/>
        <v>1</v>
      </c>
      <c r="P374" s="68">
        <v>0</v>
      </c>
    </row>
    <row r="375" spans="2:16" x14ac:dyDescent="0.25">
      <c r="B375" s="65" t="s">
        <v>446</v>
      </c>
      <c r="C375" s="67">
        <v>0</v>
      </c>
      <c r="D375" s="60">
        <f t="shared" si="97"/>
        <v>0</v>
      </c>
      <c r="E375" s="67">
        <v>0</v>
      </c>
      <c r="F375" s="68">
        <v>0</v>
      </c>
      <c r="G375" s="67">
        <v>0</v>
      </c>
      <c r="H375" s="68">
        <v>0</v>
      </c>
      <c r="I375" s="67">
        <v>0</v>
      </c>
      <c r="J375" s="68">
        <v>0</v>
      </c>
      <c r="K375" s="67">
        <v>0</v>
      </c>
      <c r="L375" s="68">
        <v>0</v>
      </c>
      <c r="M375" s="69">
        <v>1</v>
      </c>
      <c r="N375" s="60">
        <f t="shared" si="98"/>
        <v>6.2640942119769483E-5</v>
      </c>
      <c r="O375" s="67">
        <f t="shared" si="99"/>
        <v>1</v>
      </c>
      <c r="P375" s="68">
        <v>0</v>
      </c>
    </row>
    <row r="376" spans="2:16" x14ac:dyDescent="0.25">
      <c r="B376" s="65" t="s">
        <v>447</v>
      </c>
      <c r="C376" s="67">
        <v>0</v>
      </c>
      <c r="D376" s="60">
        <f t="shared" si="97"/>
        <v>0</v>
      </c>
      <c r="E376" s="67">
        <v>1</v>
      </c>
      <c r="F376" s="68">
        <f>+E376/$E$494</f>
        <v>9.6237128284092002E-5</v>
      </c>
      <c r="G376" s="67">
        <v>0</v>
      </c>
      <c r="H376" s="68">
        <f>+G376/$G$494</f>
        <v>0</v>
      </c>
      <c r="I376" s="67">
        <v>0</v>
      </c>
      <c r="J376" s="68">
        <f>I376/$I$494</f>
        <v>0</v>
      </c>
      <c r="K376" s="67">
        <v>0</v>
      </c>
      <c r="L376" s="68">
        <f>+K376/$K$494</f>
        <v>0</v>
      </c>
      <c r="M376" s="69">
        <v>0</v>
      </c>
      <c r="N376" s="60">
        <f t="shared" si="98"/>
        <v>0</v>
      </c>
      <c r="O376" s="67">
        <f t="shared" si="99"/>
        <v>1</v>
      </c>
      <c r="P376" s="68">
        <f>+O376/$O$494</f>
        <v>1.6328929965219378E-5</v>
      </c>
    </row>
    <row r="377" spans="2:16" x14ac:dyDescent="0.25">
      <c r="B377" s="65" t="s">
        <v>448</v>
      </c>
      <c r="C377" s="67">
        <v>0</v>
      </c>
      <c r="D377" s="60">
        <f t="shared" si="97"/>
        <v>0</v>
      </c>
      <c r="E377" s="67">
        <v>0</v>
      </c>
      <c r="F377" s="68">
        <f>+E377/$E$494</f>
        <v>0</v>
      </c>
      <c r="G377" s="67">
        <v>1</v>
      </c>
      <c r="H377" s="68">
        <f>+G377/$G$494</f>
        <v>7.0219787936240437E-5</v>
      </c>
      <c r="I377" s="67">
        <v>0</v>
      </c>
      <c r="J377" s="68">
        <f>I377/$I$494</f>
        <v>0</v>
      </c>
      <c r="K377" s="67">
        <v>0</v>
      </c>
      <c r="L377" s="68">
        <f>+K377/$K$494</f>
        <v>0</v>
      </c>
      <c r="M377" s="69">
        <v>0</v>
      </c>
      <c r="N377" s="60">
        <f t="shared" si="98"/>
        <v>0</v>
      </c>
      <c r="O377" s="67">
        <f t="shared" si="99"/>
        <v>1</v>
      </c>
      <c r="P377" s="68">
        <f>+O377/$O$494</f>
        <v>1.6328929965219378E-5</v>
      </c>
    </row>
    <row r="378" spans="2:16" x14ac:dyDescent="0.25">
      <c r="B378" s="65" t="s">
        <v>449</v>
      </c>
      <c r="C378" s="67">
        <v>0</v>
      </c>
      <c r="D378" s="60">
        <f t="shared" si="97"/>
        <v>0</v>
      </c>
      <c r="E378" s="67">
        <v>0</v>
      </c>
      <c r="F378" s="68">
        <v>0</v>
      </c>
      <c r="G378" s="67">
        <v>0</v>
      </c>
      <c r="H378" s="68">
        <v>0</v>
      </c>
      <c r="I378" s="67">
        <v>0</v>
      </c>
      <c r="J378" s="68">
        <v>0</v>
      </c>
      <c r="K378" s="67">
        <v>0</v>
      </c>
      <c r="L378" s="68">
        <v>0</v>
      </c>
      <c r="M378" s="69">
        <v>1</v>
      </c>
      <c r="N378" s="60">
        <f t="shared" si="98"/>
        <v>6.2640942119769483E-5</v>
      </c>
      <c r="O378" s="67">
        <f t="shared" si="99"/>
        <v>1</v>
      </c>
      <c r="P378" s="68">
        <v>0</v>
      </c>
    </row>
    <row r="379" spans="2:16" x14ac:dyDescent="0.25">
      <c r="B379" s="65" t="s">
        <v>450</v>
      </c>
      <c r="C379" s="67">
        <v>0</v>
      </c>
      <c r="D379" s="60">
        <f t="shared" si="97"/>
        <v>0</v>
      </c>
      <c r="E379" s="67">
        <v>0</v>
      </c>
      <c r="F379" s="68">
        <f>+E379/$E$494</f>
        <v>0</v>
      </c>
      <c r="G379" s="67">
        <v>1</v>
      </c>
      <c r="H379" s="68">
        <f>+G379/$G$494</f>
        <v>7.0219787936240437E-5</v>
      </c>
      <c r="I379" s="67">
        <v>0</v>
      </c>
      <c r="J379" s="68">
        <f>I379/$I$494</f>
        <v>0</v>
      </c>
      <c r="K379" s="67">
        <v>0</v>
      </c>
      <c r="L379" s="68">
        <f>+K379/$K$494</f>
        <v>0</v>
      </c>
      <c r="M379" s="69">
        <v>0</v>
      </c>
      <c r="N379" s="60">
        <f t="shared" si="98"/>
        <v>0</v>
      </c>
      <c r="O379" s="67">
        <f t="shared" si="99"/>
        <v>1</v>
      </c>
      <c r="P379" s="68">
        <f>+O379/$O$494</f>
        <v>1.6328929965219378E-5</v>
      </c>
    </row>
    <row r="380" spans="2:16" x14ac:dyDescent="0.25">
      <c r="B380" s="65" t="s">
        <v>451</v>
      </c>
      <c r="C380" s="67">
        <v>0</v>
      </c>
      <c r="D380" s="60">
        <f t="shared" si="97"/>
        <v>0</v>
      </c>
      <c r="E380" s="67">
        <v>0</v>
      </c>
      <c r="F380" s="68">
        <f>+E380/$E$494</f>
        <v>0</v>
      </c>
      <c r="G380" s="67">
        <v>1</v>
      </c>
      <c r="H380" s="68">
        <f>+G380/$G$494</f>
        <v>7.0219787936240437E-5</v>
      </c>
      <c r="I380" s="67">
        <v>0</v>
      </c>
      <c r="J380" s="68">
        <f>I380/$I$494</f>
        <v>0</v>
      </c>
      <c r="K380" s="67">
        <v>0</v>
      </c>
      <c r="L380" s="68">
        <f>+K380/$K$494</f>
        <v>0</v>
      </c>
      <c r="M380" s="69">
        <v>0</v>
      </c>
      <c r="N380" s="60">
        <f t="shared" si="98"/>
        <v>0</v>
      </c>
      <c r="O380" s="67">
        <f t="shared" si="99"/>
        <v>1</v>
      </c>
      <c r="P380" s="68">
        <f>+O380/$O$494</f>
        <v>1.6328929965219378E-5</v>
      </c>
    </row>
    <row r="381" spans="2:16" x14ac:dyDescent="0.25">
      <c r="B381" s="65" t="s">
        <v>452</v>
      </c>
      <c r="C381" s="67">
        <v>0</v>
      </c>
      <c r="D381" s="60">
        <f t="shared" si="97"/>
        <v>0</v>
      </c>
      <c r="E381" s="67">
        <v>0</v>
      </c>
      <c r="F381" s="68">
        <v>0</v>
      </c>
      <c r="G381" s="67">
        <v>0</v>
      </c>
      <c r="H381" s="68">
        <v>0</v>
      </c>
      <c r="I381" s="67">
        <v>0</v>
      </c>
      <c r="J381" s="68">
        <v>0</v>
      </c>
      <c r="K381" s="67">
        <v>1</v>
      </c>
      <c r="L381" s="68">
        <f>+K381/$K$494</f>
        <v>1.0771219302024989E-4</v>
      </c>
      <c r="M381" s="69">
        <v>0</v>
      </c>
      <c r="N381" s="60">
        <f t="shared" si="98"/>
        <v>0</v>
      </c>
      <c r="O381" s="67">
        <f t="shared" si="99"/>
        <v>1</v>
      </c>
      <c r="P381" s="68">
        <v>0</v>
      </c>
    </row>
    <row r="382" spans="2:16" x14ac:dyDescent="0.25">
      <c r="B382" s="65" t="s">
        <v>453</v>
      </c>
      <c r="C382" s="67">
        <v>0</v>
      </c>
      <c r="D382" s="60">
        <f t="shared" si="97"/>
        <v>0</v>
      </c>
      <c r="E382" s="67">
        <v>0</v>
      </c>
      <c r="F382" s="68">
        <f>+E382/$E$494</f>
        <v>0</v>
      </c>
      <c r="G382" s="67">
        <v>1</v>
      </c>
      <c r="H382" s="68">
        <f>+G382/$G$494</f>
        <v>7.0219787936240437E-5</v>
      </c>
      <c r="I382" s="67">
        <v>0</v>
      </c>
      <c r="J382" s="68">
        <f>I382/$I$494</f>
        <v>0</v>
      </c>
      <c r="K382" s="67">
        <v>0</v>
      </c>
      <c r="L382" s="68">
        <f>+K382/$K$494</f>
        <v>0</v>
      </c>
      <c r="M382" s="69">
        <v>0</v>
      </c>
      <c r="N382" s="60">
        <f t="shared" si="98"/>
        <v>0</v>
      </c>
      <c r="O382" s="67">
        <f t="shared" si="99"/>
        <v>1</v>
      </c>
      <c r="P382" s="68">
        <f>+O382/$O$494</f>
        <v>1.6328929965219378E-5</v>
      </c>
    </row>
    <row r="383" spans="2:16" x14ac:dyDescent="0.25">
      <c r="B383" s="65" t="s">
        <v>454</v>
      </c>
      <c r="C383" s="67">
        <v>0</v>
      </c>
      <c r="D383" s="60">
        <f t="shared" si="97"/>
        <v>0</v>
      </c>
      <c r="E383" s="67">
        <v>0</v>
      </c>
      <c r="F383" s="68">
        <f>+E383/$E$494</f>
        <v>0</v>
      </c>
      <c r="G383" s="67">
        <v>1</v>
      </c>
      <c r="H383" s="68">
        <f>+G383/$G$494</f>
        <v>7.0219787936240437E-5</v>
      </c>
      <c r="I383" s="67">
        <v>0</v>
      </c>
      <c r="J383" s="68">
        <f>I383/$I$494</f>
        <v>0</v>
      </c>
      <c r="K383" s="67">
        <v>0</v>
      </c>
      <c r="L383" s="68">
        <f>+K383/$K$494</f>
        <v>0</v>
      </c>
      <c r="M383" s="69">
        <v>0</v>
      </c>
      <c r="N383" s="60">
        <f t="shared" si="98"/>
        <v>0</v>
      </c>
      <c r="O383" s="67">
        <f t="shared" si="99"/>
        <v>1</v>
      </c>
      <c r="P383" s="68">
        <f>+O383/$O$494</f>
        <v>1.6328929965219378E-5</v>
      </c>
    </row>
    <row r="384" spans="2:16" x14ac:dyDescent="0.25">
      <c r="B384" s="65" t="s">
        <v>455</v>
      </c>
      <c r="C384" s="67">
        <v>0</v>
      </c>
      <c r="D384" s="60">
        <f t="shared" si="97"/>
        <v>0</v>
      </c>
      <c r="E384" s="67">
        <v>0</v>
      </c>
      <c r="F384" s="68">
        <v>0</v>
      </c>
      <c r="G384" s="67">
        <v>0</v>
      </c>
      <c r="H384" s="68">
        <v>0</v>
      </c>
      <c r="I384" s="67">
        <v>0</v>
      </c>
      <c r="J384" s="68">
        <v>0</v>
      </c>
      <c r="K384" s="67">
        <v>0</v>
      </c>
      <c r="L384" s="68">
        <v>0</v>
      </c>
      <c r="M384" s="69">
        <v>1</v>
      </c>
      <c r="N384" s="60">
        <f t="shared" si="98"/>
        <v>6.2640942119769483E-5</v>
      </c>
      <c r="O384" s="67">
        <f t="shared" si="99"/>
        <v>1</v>
      </c>
      <c r="P384" s="68">
        <v>0</v>
      </c>
    </row>
    <row r="385" spans="2:16" x14ac:dyDescent="0.25">
      <c r="B385" s="65" t="s">
        <v>456</v>
      </c>
      <c r="C385" s="67">
        <v>0</v>
      </c>
      <c r="D385" s="60">
        <f t="shared" si="97"/>
        <v>0</v>
      </c>
      <c r="E385" s="67">
        <v>0</v>
      </c>
      <c r="F385" s="68">
        <v>0</v>
      </c>
      <c r="G385" s="67">
        <v>0</v>
      </c>
      <c r="H385" s="68">
        <v>0</v>
      </c>
      <c r="I385" s="67">
        <v>0</v>
      </c>
      <c r="J385" s="68">
        <v>0</v>
      </c>
      <c r="K385" s="67">
        <v>0</v>
      </c>
      <c r="L385" s="68">
        <v>0</v>
      </c>
      <c r="M385" s="69">
        <v>1</v>
      </c>
      <c r="N385" s="60">
        <f t="shared" si="98"/>
        <v>6.2640942119769483E-5</v>
      </c>
      <c r="O385" s="67">
        <f t="shared" si="99"/>
        <v>1</v>
      </c>
      <c r="P385" s="68">
        <v>0</v>
      </c>
    </row>
    <row r="386" spans="2:16" x14ac:dyDescent="0.25">
      <c r="B386" s="65" t="s">
        <v>457</v>
      </c>
      <c r="C386" s="67">
        <v>0</v>
      </c>
      <c r="D386" s="60">
        <f t="shared" si="97"/>
        <v>0</v>
      </c>
      <c r="E386" s="67">
        <v>0</v>
      </c>
      <c r="F386" s="68">
        <f>+E386/$E$494</f>
        <v>0</v>
      </c>
      <c r="G386" s="67">
        <v>1</v>
      </c>
      <c r="H386" s="68">
        <f>+G386/$G$494</f>
        <v>7.0219787936240437E-5</v>
      </c>
      <c r="I386" s="67">
        <v>0</v>
      </c>
      <c r="J386" s="68">
        <f>I386/$I$494</f>
        <v>0</v>
      </c>
      <c r="K386" s="67">
        <v>0</v>
      </c>
      <c r="L386" s="68">
        <f>+K386/$K$494</f>
        <v>0</v>
      </c>
      <c r="M386" s="69">
        <v>0</v>
      </c>
      <c r="N386" s="60">
        <f t="shared" si="98"/>
        <v>0</v>
      </c>
      <c r="O386" s="67">
        <f t="shared" si="99"/>
        <v>1</v>
      </c>
      <c r="P386" s="68">
        <f>+O386/$O$494</f>
        <v>1.6328929965219378E-5</v>
      </c>
    </row>
    <row r="387" spans="2:16" x14ac:dyDescent="0.25">
      <c r="B387" s="65" t="s">
        <v>458</v>
      </c>
      <c r="C387" s="67">
        <v>0</v>
      </c>
      <c r="D387" s="60">
        <f t="shared" si="97"/>
        <v>0</v>
      </c>
      <c r="E387" s="67">
        <v>0</v>
      </c>
      <c r="F387" s="68">
        <v>0</v>
      </c>
      <c r="G387" s="67">
        <v>0</v>
      </c>
      <c r="H387" s="68">
        <v>0</v>
      </c>
      <c r="I387" s="67">
        <v>0</v>
      </c>
      <c r="J387" s="68">
        <v>0</v>
      </c>
      <c r="K387" s="67">
        <v>1</v>
      </c>
      <c r="L387" s="68">
        <f>+K387/$K$494</f>
        <v>1.0771219302024989E-4</v>
      </c>
      <c r="M387" s="69">
        <v>0</v>
      </c>
      <c r="N387" s="60">
        <f t="shared" si="98"/>
        <v>0</v>
      </c>
      <c r="O387" s="67">
        <f t="shared" si="99"/>
        <v>1</v>
      </c>
      <c r="P387" s="68">
        <v>0</v>
      </c>
    </row>
    <row r="388" spans="2:16" x14ac:dyDescent="0.25">
      <c r="B388" s="65" t="s">
        <v>459</v>
      </c>
      <c r="C388" s="67">
        <v>1</v>
      </c>
      <c r="D388" s="60">
        <f t="shared" si="97"/>
        <v>1.462629808395495E-4</v>
      </c>
      <c r="E388" s="67">
        <v>0</v>
      </c>
      <c r="F388" s="68">
        <v>0</v>
      </c>
      <c r="G388" s="67">
        <v>0</v>
      </c>
      <c r="H388" s="68">
        <v>0</v>
      </c>
      <c r="I388" s="67">
        <v>0</v>
      </c>
      <c r="J388" s="68">
        <v>0</v>
      </c>
      <c r="K388" s="67">
        <v>0</v>
      </c>
      <c r="L388" s="68">
        <v>0</v>
      </c>
      <c r="M388" s="69">
        <v>0</v>
      </c>
      <c r="N388" s="60">
        <f t="shared" si="98"/>
        <v>0</v>
      </c>
      <c r="O388" s="67">
        <f t="shared" si="99"/>
        <v>1</v>
      </c>
      <c r="P388" s="68">
        <v>0</v>
      </c>
    </row>
    <row r="389" spans="2:16" x14ac:dyDescent="0.25">
      <c r="B389" s="65" t="s">
        <v>460</v>
      </c>
      <c r="C389" s="67">
        <v>0</v>
      </c>
      <c r="D389" s="60">
        <f t="shared" si="97"/>
        <v>0</v>
      </c>
      <c r="E389" s="67">
        <v>1</v>
      </c>
      <c r="F389" s="68">
        <f>+E389/$E$494</f>
        <v>9.6237128284092002E-5</v>
      </c>
      <c r="G389" s="67">
        <v>0</v>
      </c>
      <c r="H389" s="68">
        <f>+G389/$G$494</f>
        <v>0</v>
      </c>
      <c r="I389" s="67">
        <v>0</v>
      </c>
      <c r="J389" s="68">
        <f>I389/$I$494</f>
        <v>0</v>
      </c>
      <c r="K389" s="67">
        <v>0</v>
      </c>
      <c r="L389" s="68">
        <f t="shared" ref="L389:L395" si="100">+K389/$K$494</f>
        <v>0</v>
      </c>
      <c r="M389" s="69">
        <v>0</v>
      </c>
      <c r="N389" s="60">
        <f t="shared" si="98"/>
        <v>0</v>
      </c>
      <c r="O389" s="67">
        <f t="shared" si="99"/>
        <v>1</v>
      </c>
      <c r="P389" s="68">
        <f>+O389/$O$494</f>
        <v>1.6328929965219378E-5</v>
      </c>
    </row>
    <row r="390" spans="2:16" x14ac:dyDescent="0.25">
      <c r="B390" s="65" t="s">
        <v>461</v>
      </c>
      <c r="C390" s="67">
        <v>0</v>
      </c>
      <c r="D390" s="60">
        <f t="shared" si="97"/>
        <v>0</v>
      </c>
      <c r="E390" s="67">
        <v>0</v>
      </c>
      <c r="F390" s="68">
        <f>+E390/$E$494</f>
        <v>0</v>
      </c>
      <c r="G390" s="67">
        <v>1</v>
      </c>
      <c r="H390" s="68">
        <f>+G390/$G$494</f>
        <v>7.0219787936240437E-5</v>
      </c>
      <c r="I390" s="67">
        <v>0</v>
      </c>
      <c r="J390" s="68">
        <f>I390/$I$494</f>
        <v>0</v>
      </c>
      <c r="K390" s="67">
        <v>0</v>
      </c>
      <c r="L390" s="68">
        <f t="shared" si="100"/>
        <v>0</v>
      </c>
      <c r="M390" s="69">
        <v>0</v>
      </c>
      <c r="N390" s="60">
        <f t="shared" si="98"/>
        <v>0</v>
      </c>
      <c r="O390" s="67">
        <f t="shared" si="99"/>
        <v>1</v>
      </c>
      <c r="P390" s="68">
        <f>+O390/$O$494</f>
        <v>1.6328929965219378E-5</v>
      </c>
    </row>
    <row r="391" spans="2:16" x14ac:dyDescent="0.25">
      <c r="B391" s="65" t="s">
        <v>462</v>
      </c>
      <c r="C391" s="67">
        <v>0</v>
      </c>
      <c r="D391" s="60">
        <f t="shared" si="97"/>
        <v>0</v>
      </c>
      <c r="E391" s="67">
        <v>1</v>
      </c>
      <c r="F391" s="68">
        <f>+E391/$E$494</f>
        <v>9.6237128284092002E-5</v>
      </c>
      <c r="G391" s="67">
        <v>0</v>
      </c>
      <c r="H391" s="68">
        <f>+G391/$G$494</f>
        <v>0</v>
      </c>
      <c r="I391" s="67">
        <v>0</v>
      </c>
      <c r="J391" s="68">
        <f>I391/$I$494</f>
        <v>0</v>
      </c>
      <c r="K391" s="67">
        <v>0</v>
      </c>
      <c r="L391" s="68">
        <f t="shared" si="100"/>
        <v>0</v>
      </c>
      <c r="M391" s="69">
        <v>0</v>
      </c>
      <c r="N391" s="60">
        <f t="shared" si="98"/>
        <v>0</v>
      </c>
      <c r="O391" s="67">
        <f t="shared" si="99"/>
        <v>1</v>
      </c>
      <c r="P391" s="68">
        <f>+O391/$O$494</f>
        <v>1.6328929965219378E-5</v>
      </c>
    </row>
    <row r="392" spans="2:16" x14ac:dyDescent="0.25">
      <c r="B392" s="65" t="s">
        <v>463</v>
      </c>
      <c r="C392" s="67">
        <v>0</v>
      </c>
      <c r="D392" s="60">
        <f t="shared" si="97"/>
        <v>0</v>
      </c>
      <c r="E392" s="67">
        <v>0</v>
      </c>
      <c r="F392" s="68">
        <v>0</v>
      </c>
      <c r="G392" s="67">
        <v>0</v>
      </c>
      <c r="H392" s="68">
        <v>0</v>
      </c>
      <c r="I392" s="67">
        <v>0</v>
      </c>
      <c r="J392" s="68">
        <v>0</v>
      </c>
      <c r="K392" s="67">
        <v>1</v>
      </c>
      <c r="L392" s="68">
        <f t="shared" si="100"/>
        <v>1.0771219302024989E-4</v>
      </c>
      <c r="M392" s="69">
        <v>0</v>
      </c>
      <c r="N392" s="60">
        <f t="shared" si="98"/>
        <v>0</v>
      </c>
      <c r="O392" s="67">
        <f t="shared" si="99"/>
        <v>1</v>
      </c>
      <c r="P392" s="68">
        <v>0</v>
      </c>
    </row>
    <row r="393" spans="2:16" x14ac:dyDescent="0.25">
      <c r="B393" s="65" t="s">
        <v>464</v>
      </c>
      <c r="C393" s="67">
        <v>0</v>
      </c>
      <c r="D393" s="60">
        <f t="shared" si="97"/>
        <v>0</v>
      </c>
      <c r="E393" s="67">
        <v>0</v>
      </c>
      <c r="F393" s="68">
        <f>+E393/$E$494</f>
        <v>0</v>
      </c>
      <c r="G393" s="67">
        <v>1</v>
      </c>
      <c r="H393" s="68">
        <f>+G393/$G$494</f>
        <v>7.0219787936240437E-5</v>
      </c>
      <c r="I393" s="67">
        <v>0</v>
      </c>
      <c r="J393" s="68">
        <f>I393/$I$494</f>
        <v>0</v>
      </c>
      <c r="K393" s="67">
        <v>0</v>
      </c>
      <c r="L393" s="68">
        <f t="shared" si="100"/>
        <v>0</v>
      </c>
      <c r="M393" s="69">
        <v>0</v>
      </c>
      <c r="N393" s="60">
        <f t="shared" si="98"/>
        <v>0</v>
      </c>
      <c r="O393" s="67">
        <f t="shared" si="99"/>
        <v>1</v>
      </c>
      <c r="P393" s="68">
        <f>+O393/$O$494</f>
        <v>1.6328929965219378E-5</v>
      </c>
    </row>
    <row r="394" spans="2:16" x14ac:dyDescent="0.25">
      <c r="B394" s="65" t="s">
        <v>465</v>
      </c>
      <c r="C394" s="67">
        <v>0</v>
      </c>
      <c r="D394" s="60">
        <f t="shared" si="97"/>
        <v>0</v>
      </c>
      <c r="E394" s="67">
        <v>1</v>
      </c>
      <c r="F394" s="68">
        <f>+E394/$E$494</f>
        <v>9.6237128284092002E-5</v>
      </c>
      <c r="G394" s="67">
        <v>0</v>
      </c>
      <c r="H394" s="68">
        <f>+G394/$G$494</f>
        <v>0</v>
      </c>
      <c r="I394" s="67">
        <v>0</v>
      </c>
      <c r="J394" s="68">
        <f>I394/$I$494</f>
        <v>0</v>
      </c>
      <c r="K394" s="67">
        <v>0</v>
      </c>
      <c r="L394" s="68">
        <f t="shared" si="100"/>
        <v>0</v>
      </c>
      <c r="M394" s="69">
        <v>0</v>
      </c>
      <c r="N394" s="60">
        <f t="shared" si="98"/>
        <v>0</v>
      </c>
      <c r="O394" s="67">
        <f t="shared" si="99"/>
        <v>1</v>
      </c>
      <c r="P394" s="68">
        <f>+O394/$O$494</f>
        <v>1.6328929965219378E-5</v>
      </c>
    </row>
    <row r="395" spans="2:16" x14ac:dyDescent="0.25">
      <c r="B395" s="65" t="s">
        <v>466</v>
      </c>
      <c r="C395" s="67">
        <v>0</v>
      </c>
      <c r="D395" s="60">
        <f t="shared" si="97"/>
        <v>0</v>
      </c>
      <c r="E395" s="67">
        <v>0</v>
      </c>
      <c r="F395" s="68">
        <f>+E395/$E$494</f>
        <v>0</v>
      </c>
      <c r="G395" s="67">
        <v>1</v>
      </c>
      <c r="H395" s="68">
        <f>+G395/$G$494</f>
        <v>7.0219787936240437E-5</v>
      </c>
      <c r="I395" s="67">
        <v>0</v>
      </c>
      <c r="J395" s="68">
        <f>I395/$I$494</f>
        <v>0</v>
      </c>
      <c r="K395" s="67">
        <v>0</v>
      </c>
      <c r="L395" s="68">
        <f t="shared" si="100"/>
        <v>0</v>
      </c>
      <c r="M395" s="69">
        <v>0</v>
      </c>
      <c r="N395" s="60">
        <f t="shared" si="98"/>
        <v>0</v>
      </c>
      <c r="O395" s="67">
        <f t="shared" si="99"/>
        <v>1</v>
      </c>
      <c r="P395" s="68">
        <f>+O395/$O$494</f>
        <v>1.6328929965219378E-5</v>
      </c>
    </row>
    <row r="396" spans="2:16" x14ac:dyDescent="0.25">
      <c r="B396" s="65" t="s">
        <v>467</v>
      </c>
      <c r="C396" s="67">
        <v>1</v>
      </c>
      <c r="D396" s="60">
        <f t="shared" si="97"/>
        <v>1.462629808395495E-4</v>
      </c>
      <c r="E396" s="67">
        <v>0</v>
      </c>
      <c r="F396" s="68">
        <v>0</v>
      </c>
      <c r="G396" s="67">
        <v>0</v>
      </c>
      <c r="H396" s="68">
        <v>0</v>
      </c>
      <c r="I396" s="67">
        <v>0</v>
      </c>
      <c r="J396" s="68">
        <v>0</v>
      </c>
      <c r="K396" s="67">
        <v>0</v>
      </c>
      <c r="L396" s="68">
        <v>0</v>
      </c>
      <c r="M396" s="69">
        <v>0</v>
      </c>
      <c r="N396" s="60">
        <f t="shared" si="98"/>
        <v>0</v>
      </c>
      <c r="O396" s="67">
        <f t="shared" si="99"/>
        <v>1</v>
      </c>
      <c r="P396" s="68">
        <v>0</v>
      </c>
    </row>
    <row r="397" spans="2:16" x14ac:dyDescent="0.25">
      <c r="B397" s="65" t="s">
        <v>468</v>
      </c>
      <c r="C397" s="67">
        <v>0</v>
      </c>
      <c r="D397" s="60">
        <f t="shared" si="97"/>
        <v>0</v>
      </c>
      <c r="E397" s="67">
        <v>0</v>
      </c>
      <c r="F397" s="68">
        <v>0</v>
      </c>
      <c r="G397" s="67">
        <v>0</v>
      </c>
      <c r="H397" s="68">
        <v>0</v>
      </c>
      <c r="I397" s="67">
        <v>0</v>
      </c>
      <c r="J397" s="68">
        <v>0</v>
      </c>
      <c r="K397" s="67">
        <v>0</v>
      </c>
      <c r="L397" s="68">
        <v>0</v>
      </c>
      <c r="M397" s="69">
        <v>1</v>
      </c>
      <c r="N397" s="60">
        <f t="shared" si="98"/>
        <v>6.2640942119769483E-5</v>
      </c>
      <c r="O397" s="67">
        <f t="shared" si="99"/>
        <v>1</v>
      </c>
      <c r="P397" s="68">
        <v>0</v>
      </c>
    </row>
    <row r="398" spans="2:16" x14ac:dyDescent="0.25">
      <c r="B398" s="65" t="s">
        <v>469</v>
      </c>
      <c r="C398" s="67">
        <v>0</v>
      </c>
      <c r="D398" s="60">
        <f t="shared" si="97"/>
        <v>0</v>
      </c>
      <c r="E398" s="67">
        <v>0</v>
      </c>
      <c r="F398" s="68">
        <f>+E398/$E$494</f>
        <v>0</v>
      </c>
      <c r="G398" s="67">
        <v>1</v>
      </c>
      <c r="H398" s="68">
        <f>+G398/$G$494</f>
        <v>7.0219787936240437E-5</v>
      </c>
      <c r="I398" s="67">
        <v>0</v>
      </c>
      <c r="J398" s="68">
        <f>I398/$I$494</f>
        <v>0</v>
      </c>
      <c r="K398" s="67">
        <v>0</v>
      </c>
      <c r="L398" s="68">
        <f>+K398/$K$494</f>
        <v>0</v>
      </c>
      <c r="M398" s="69">
        <v>0</v>
      </c>
      <c r="N398" s="60">
        <f t="shared" si="98"/>
        <v>0</v>
      </c>
      <c r="O398" s="67">
        <f t="shared" si="99"/>
        <v>1</v>
      </c>
      <c r="P398" s="68">
        <f>+O398/$O$494</f>
        <v>1.6328929965219378E-5</v>
      </c>
    </row>
    <row r="399" spans="2:16" x14ac:dyDescent="0.25">
      <c r="B399" s="65" t="s">
        <v>470</v>
      </c>
      <c r="C399" s="67">
        <v>0</v>
      </c>
      <c r="D399" s="60">
        <f t="shared" si="97"/>
        <v>0</v>
      </c>
      <c r="E399" s="67">
        <v>0</v>
      </c>
      <c r="F399" s="68">
        <v>0</v>
      </c>
      <c r="G399" s="67">
        <v>0</v>
      </c>
      <c r="H399" s="68">
        <v>0</v>
      </c>
      <c r="I399" s="67">
        <v>0</v>
      </c>
      <c r="J399" s="68">
        <v>0</v>
      </c>
      <c r="K399" s="67">
        <v>0</v>
      </c>
      <c r="L399" s="68">
        <v>0</v>
      </c>
      <c r="M399" s="69">
        <v>1</v>
      </c>
      <c r="N399" s="60">
        <f t="shared" si="98"/>
        <v>6.2640942119769483E-5</v>
      </c>
      <c r="O399" s="67">
        <f t="shared" si="99"/>
        <v>1</v>
      </c>
      <c r="P399" s="68">
        <v>0</v>
      </c>
    </row>
    <row r="400" spans="2:16" x14ac:dyDescent="0.25">
      <c r="B400" s="65" t="s">
        <v>471</v>
      </c>
      <c r="C400" s="67">
        <v>0</v>
      </c>
      <c r="D400" s="60">
        <f t="shared" si="97"/>
        <v>0</v>
      </c>
      <c r="E400" s="67">
        <v>0</v>
      </c>
      <c r="F400" s="68">
        <f>+E400/$E$494</f>
        <v>0</v>
      </c>
      <c r="G400" s="67">
        <v>1</v>
      </c>
      <c r="H400" s="68">
        <f>+G400/$G$494</f>
        <v>7.0219787936240437E-5</v>
      </c>
      <c r="I400" s="67">
        <v>0</v>
      </c>
      <c r="J400" s="68">
        <f>I400/$I$494</f>
        <v>0</v>
      </c>
      <c r="K400" s="67">
        <v>0</v>
      </c>
      <c r="L400" s="68">
        <f>+K400/$K$494</f>
        <v>0</v>
      </c>
      <c r="M400" s="69">
        <v>0</v>
      </c>
      <c r="N400" s="60">
        <f t="shared" si="98"/>
        <v>0</v>
      </c>
      <c r="O400" s="67">
        <f t="shared" si="99"/>
        <v>1</v>
      </c>
      <c r="P400" s="68">
        <f>+O400/$O$494</f>
        <v>1.6328929965219378E-5</v>
      </c>
    </row>
    <row r="401" spans="2:16" x14ac:dyDescent="0.25">
      <c r="B401" s="65" t="s">
        <v>472</v>
      </c>
      <c r="C401" s="67">
        <v>0</v>
      </c>
      <c r="D401" s="60">
        <f t="shared" si="97"/>
        <v>0</v>
      </c>
      <c r="E401" s="67">
        <v>0</v>
      </c>
      <c r="F401" s="68">
        <f>+E401/$E$494</f>
        <v>0</v>
      </c>
      <c r="G401" s="67">
        <v>1</v>
      </c>
      <c r="H401" s="68">
        <f>+G401/$G$494</f>
        <v>7.0219787936240437E-5</v>
      </c>
      <c r="I401" s="67">
        <v>0</v>
      </c>
      <c r="J401" s="68">
        <f>I401/$I$494</f>
        <v>0</v>
      </c>
      <c r="K401" s="67">
        <v>0</v>
      </c>
      <c r="L401" s="68">
        <f>+K401/$K$494</f>
        <v>0</v>
      </c>
      <c r="M401" s="69">
        <v>0</v>
      </c>
      <c r="N401" s="60">
        <f t="shared" si="98"/>
        <v>0</v>
      </c>
      <c r="O401" s="67">
        <f t="shared" si="99"/>
        <v>1</v>
      </c>
      <c r="P401" s="68">
        <f>+O401/$O$494</f>
        <v>1.6328929965219378E-5</v>
      </c>
    </row>
    <row r="402" spans="2:16" x14ac:dyDescent="0.25">
      <c r="B402" s="65" t="s">
        <v>473</v>
      </c>
      <c r="C402" s="67">
        <v>0</v>
      </c>
      <c r="D402" s="60">
        <f t="shared" si="97"/>
        <v>0</v>
      </c>
      <c r="E402" s="67">
        <v>0</v>
      </c>
      <c r="F402" s="68">
        <v>0</v>
      </c>
      <c r="G402" s="67">
        <v>0</v>
      </c>
      <c r="H402" s="68">
        <v>0</v>
      </c>
      <c r="I402" s="67">
        <v>0</v>
      </c>
      <c r="J402" s="68">
        <v>0</v>
      </c>
      <c r="K402" s="67">
        <v>1</v>
      </c>
      <c r="L402" s="68">
        <f>+K402/$K$494</f>
        <v>1.0771219302024989E-4</v>
      </c>
      <c r="M402" s="69">
        <v>0</v>
      </c>
      <c r="N402" s="60">
        <f t="shared" si="98"/>
        <v>0</v>
      </c>
      <c r="O402" s="67">
        <f t="shared" si="99"/>
        <v>1</v>
      </c>
      <c r="P402" s="68">
        <v>0</v>
      </c>
    </row>
    <row r="403" spans="2:16" x14ac:dyDescent="0.25">
      <c r="B403" s="65" t="s">
        <v>474</v>
      </c>
      <c r="C403" s="67">
        <v>0</v>
      </c>
      <c r="D403" s="60">
        <f t="shared" ref="D403:D466" si="101">+C403/$C$494</f>
        <v>0</v>
      </c>
      <c r="E403" s="67">
        <v>0</v>
      </c>
      <c r="F403" s="68">
        <v>0</v>
      </c>
      <c r="G403" s="67">
        <v>0</v>
      </c>
      <c r="H403" s="68">
        <v>0</v>
      </c>
      <c r="I403" s="67">
        <v>0</v>
      </c>
      <c r="J403" s="68">
        <v>0</v>
      </c>
      <c r="K403" s="67">
        <v>0</v>
      </c>
      <c r="L403" s="68">
        <v>0</v>
      </c>
      <c r="M403" s="69">
        <v>1</v>
      </c>
      <c r="N403" s="60">
        <f t="shared" ref="N403:N466" si="102">+M403/$M$494</f>
        <v>6.2640942119769483E-5</v>
      </c>
      <c r="O403" s="67">
        <f t="shared" si="99"/>
        <v>1</v>
      </c>
      <c r="P403" s="68">
        <v>0</v>
      </c>
    </row>
    <row r="404" spans="2:16" x14ac:dyDescent="0.25">
      <c r="B404" s="65" t="s">
        <v>475</v>
      </c>
      <c r="C404" s="67">
        <v>0</v>
      </c>
      <c r="D404" s="60">
        <f t="shared" si="101"/>
        <v>0</v>
      </c>
      <c r="E404" s="67">
        <v>0</v>
      </c>
      <c r="F404" s="68">
        <v>0</v>
      </c>
      <c r="G404" s="67">
        <v>0</v>
      </c>
      <c r="H404" s="68">
        <v>0</v>
      </c>
      <c r="I404" s="67">
        <v>0</v>
      </c>
      <c r="J404" s="68">
        <v>0</v>
      </c>
      <c r="K404" s="67">
        <v>0</v>
      </c>
      <c r="L404" s="68">
        <v>0</v>
      </c>
      <c r="M404" s="69">
        <v>1</v>
      </c>
      <c r="N404" s="60">
        <f t="shared" si="102"/>
        <v>6.2640942119769483E-5</v>
      </c>
      <c r="O404" s="67">
        <f t="shared" ref="O404:O467" si="103">+C404+E404+G404+I404+K404+M404</f>
        <v>1</v>
      </c>
      <c r="P404" s="68">
        <v>0</v>
      </c>
    </row>
    <row r="405" spans="2:16" x14ac:dyDescent="0.25">
      <c r="B405" s="65" t="s">
        <v>476</v>
      </c>
      <c r="C405" s="67">
        <v>0</v>
      </c>
      <c r="D405" s="60">
        <f t="shared" si="101"/>
        <v>0</v>
      </c>
      <c r="E405" s="67">
        <v>0</v>
      </c>
      <c r="F405" s="68">
        <v>0</v>
      </c>
      <c r="G405" s="67">
        <v>0</v>
      </c>
      <c r="H405" s="68">
        <v>0</v>
      </c>
      <c r="I405" s="67">
        <v>0</v>
      </c>
      <c r="J405" s="68">
        <v>0</v>
      </c>
      <c r="K405" s="67">
        <v>0</v>
      </c>
      <c r="L405" s="68">
        <v>0</v>
      </c>
      <c r="M405" s="69">
        <v>1</v>
      </c>
      <c r="N405" s="60">
        <f t="shared" si="102"/>
        <v>6.2640942119769483E-5</v>
      </c>
      <c r="O405" s="67">
        <f t="shared" si="103"/>
        <v>1</v>
      </c>
      <c r="P405" s="68">
        <v>0</v>
      </c>
    </row>
    <row r="406" spans="2:16" x14ac:dyDescent="0.25">
      <c r="B406" s="65" t="s">
        <v>477</v>
      </c>
      <c r="C406" s="67">
        <v>0</v>
      </c>
      <c r="D406" s="60">
        <f t="shared" si="101"/>
        <v>0</v>
      </c>
      <c r="E406" s="67">
        <v>1</v>
      </c>
      <c r="F406" s="68">
        <f>+E406/$E$494</f>
        <v>9.6237128284092002E-5</v>
      </c>
      <c r="G406" s="67">
        <v>0</v>
      </c>
      <c r="H406" s="68">
        <f>+G406/$G$494</f>
        <v>0</v>
      </c>
      <c r="I406" s="67">
        <v>0</v>
      </c>
      <c r="J406" s="68">
        <f>I406/$I$494</f>
        <v>0</v>
      </c>
      <c r="K406" s="67">
        <v>0</v>
      </c>
      <c r="L406" s="68">
        <f>+K406/$K$494</f>
        <v>0</v>
      </c>
      <c r="M406" s="69">
        <v>0</v>
      </c>
      <c r="N406" s="60">
        <f t="shared" si="102"/>
        <v>0</v>
      </c>
      <c r="O406" s="67">
        <f t="shared" si="103"/>
        <v>1</v>
      </c>
      <c r="P406" s="68">
        <f>+O406/$O$494</f>
        <v>1.6328929965219378E-5</v>
      </c>
    </row>
    <row r="407" spans="2:16" x14ac:dyDescent="0.25">
      <c r="B407" s="65" t="s">
        <v>478</v>
      </c>
      <c r="C407" s="67">
        <v>0</v>
      </c>
      <c r="D407" s="60">
        <f t="shared" si="101"/>
        <v>0</v>
      </c>
      <c r="E407" s="67">
        <v>0</v>
      </c>
      <c r="F407" s="68">
        <f>+E407/$E$494</f>
        <v>0</v>
      </c>
      <c r="G407" s="67">
        <v>1</v>
      </c>
      <c r="H407" s="68">
        <f>+G407/$G$494</f>
        <v>7.0219787936240437E-5</v>
      </c>
      <c r="I407" s="67">
        <v>0</v>
      </c>
      <c r="J407" s="68">
        <f>I407/$I$494</f>
        <v>0</v>
      </c>
      <c r="K407" s="67">
        <v>0</v>
      </c>
      <c r="L407" s="68">
        <f>+K407/$K$494</f>
        <v>0</v>
      </c>
      <c r="M407" s="69">
        <v>0</v>
      </c>
      <c r="N407" s="60">
        <f t="shared" si="102"/>
        <v>0</v>
      </c>
      <c r="O407" s="67">
        <f t="shared" si="103"/>
        <v>1</v>
      </c>
      <c r="P407" s="68">
        <f>+O407/$O$494</f>
        <v>1.6328929965219378E-5</v>
      </c>
    </row>
    <row r="408" spans="2:16" x14ac:dyDescent="0.25">
      <c r="B408" s="65" t="s">
        <v>479</v>
      </c>
      <c r="C408" s="67">
        <v>0</v>
      </c>
      <c r="D408" s="60">
        <f t="shared" si="101"/>
        <v>0</v>
      </c>
      <c r="E408" s="67">
        <v>0</v>
      </c>
      <c r="F408" s="68">
        <f>+E408/$E$494</f>
        <v>0</v>
      </c>
      <c r="G408" s="67">
        <v>1</v>
      </c>
      <c r="H408" s="68">
        <f>+G408/$G$494</f>
        <v>7.0219787936240437E-5</v>
      </c>
      <c r="I408" s="67">
        <v>0</v>
      </c>
      <c r="J408" s="68">
        <f>I408/$I$494</f>
        <v>0</v>
      </c>
      <c r="K408" s="67">
        <v>0</v>
      </c>
      <c r="L408" s="68">
        <f>+K408/$K$494</f>
        <v>0</v>
      </c>
      <c r="M408" s="69">
        <v>0</v>
      </c>
      <c r="N408" s="60">
        <f t="shared" si="102"/>
        <v>0</v>
      </c>
      <c r="O408" s="67">
        <f t="shared" si="103"/>
        <v>1</v>
      </c>
      <c r="P408" s="68">
        <f>+O408/$O$494</f>
        <v>1.6328929965219378E-5</v>
      </c>
    </row>
    <row r="409" spans="2:16" x14ac:dyDescent="0.25">
      <c r="B409" s="65" t="s">
        <v>480</v>
      </c>
      <c r="C409" s="67">
        <v>0</v>
      </c>
      <c r="D409" s="60">
        <f t="shared" si="101"/>
        <v>0</v>
      </c>
      <c r="E409" s="67">
        <v>0</v>
      </c>
      <c r="F409" s="68">
        <f>+E409/$E$494</f>
        <v>0</v>
      </c>
      <c r="G409" s="67">
        <v>1</v>
      </c>
      <c r="H409" s="68">
        <f>+G409/$G$494</f>
        <v>7.0219787936240437E-5</v>
      </c>
      <c r="I409" s="67">
        <v>0</v>
      </c>
      <c r="J409" s="68">
        <f>I409/$I$494</f>
        <v>0</v>
      </c>
      <c r="K409" s="67">
        <v>0</v>
      </c>
      <c r="L409" s="68">
        <f>+K409/$K$494</f>
        <v>0</v>
      </c>
      <c r="M409" s="69">
        <v>0</v>
      </c>
      <c r="N409" s="60">
        <f t="shared" si="102"/>
        <v>0</v>
      </c>
      <c r="O409" s="67">
        <f t="shared" si="103"/>
        <v>1</v>
      </c>
      <c r="P409" s="68">
        <f>+O409/$O$494</f>
        <v>1.6328929965219378E-5</v>
      </c>
    </row>
    <row r="410" spans="2:16" x14ac:dyDescent="0.25">
      <c r="B410" s="65" t="s">
        <v>481</v>
      </c>
      <c r="C410" s="67">
        <v>0</v>
      </c>
      <c r="D410" s="60">
        <f t="shared" si="101"/>
        <v>0</v>
      </c>
      <c r="E410" s="67">
        <v>0</v>
      </c>
      <c r="F410" s="68">
        <v>0</v>
      </c>
      <c r="G410" s="67">
        <v>0</v>
      </c>
      <c r="H410" s="68">
        <v>0</v>
      </c>
      <c r="I410" s="67">
        <v>0</v>
      </c>
      <c r="J410" s="68">
        <v>0</v>
      </c>
      <c r="K410" s="67">
        <v>0</v>
      </c>
      <c r="L410" s="68">
        <v>0</v>
      </c>
      <c r="M410" s="69">
        <v>1</v>
      </c>
      <c r="N410" s="60">
        <f t="shared" si="102"/>
        <v>6.2640942119769483E-5</v>
      </c>
      <c r="O410" s="67">
        <f t="shared" si="103"/>
        <v>1</v>
      </c>
      <c r="P410" s="68">
        <v>0</v>
      </c>
    </row>
    <row r="411" spans="2:16" x14ac:dyDescent="0.25">
      <c r="B411" s="65" t="s">
        <v>482</v>
      </c>
      <c r="C411" s="67">
        <v>0</v>
      </c>
      <c r="D411" s="60">
        <f t="shared" si="101"/>
        <v>0</v>
      </c>
      <c r="E411" s="67">
        <v>0</v>
      </c>
      <c r="F411" s="68">
        <v>0</v>
      </c>
      <c r="G411" s="67">
        <v>0</v>
      </c>
      <c r="H411" s="68">
        <v>0</v>
      </c>
      <c r="I411" s="67">
        <v>0</v>
      </c>
      <c r="J411" s="68">
        <v>0</v>
      </c>
      <c r="K411" s="67">
        <v>0</v>
      </c>
      <c r="L411" s="68">
        <v>0</v>
      </c>
      <c r="M411" s="69">
        <v>1</v>
      </c>
      <c r="N411" s="60">
        <f t="shared" si="102"/>
        <v>6.2640942119769483E-5</v>
      </c>
      <c r="O411" s="67">
        <f t="shared" si="103"/>
        <v>1</v>
      </c>
      <c r="P411" s="68">
        <v>0</v>
      </c>
    </row>
    <row r="412" spans="2:16" x14ac:dyDescent="0.25">
      <c r="B412" s="65" t="s">
        <v>483</v>
      </c>
      <c r="C412" s="67">
        <v>0</v>
      </c>
      <c r="D412" s="60">
        <f t="shared" si="101"/>
        <v>0</v>
      </c>
      <c r="E412" s="67">
        <v>0</v>
      </c>
      <c r="F412" s="68">
        <f>+E412/$E$494</f>
        <v>0</v>
      </c>
      <c r="G412" s="67">
        <v>1</v>
      </c>
      <c r="H412" s="68">
        <f>+G412/$G$494</f>
        <v>7.0219787936240437E-5</v>
      </c>
      <c r="I412" s="67">
        <v>0</v>
      </c>
      <c r="J412" s="68">
        <f>I412/$I$494</f>
        <v>0</v>
      </c>
      <c r="K412" s="67">
        <v>0</v>
      </c>
      <c r="L412" s="68">
        <f t="shared" ref="L412:L417" si="104">+K412/$K$494</f>
        <v>0</v>
      </c>
      <c r="M412" s="69">
        <v>0</v>
      </c>
      <c r="N412" s="60">
        <f t="shared" si="102"/>
        <v>0</v>
      </c>
      <c r="O412" s="67">
        <f t="shared" si="103"/>
        <v>1</v>
      </c>
      <c r="P412" s="68">
        <f>+O412/$O$494</f>
        <v>1.6328929965219378E-5</v>
      </c>
    </row>
    <row r="413" spans="2:16" x14ac:dyDescent="0.25">
      <c r="B413" s="65" t="s">
        <v>484</v>
      </c>
      <c r="C413" s="67">
        <v>0</v>
      </c>
      <c r="D413" s="60">
        <f t="shared" si="101"/>
        <v>0</v>
      </c>
      <c r="E413" s="67">
        <v>1</v>
      </c>
      <c r="F413" s="68">
        <f>+E413/$E$494</f>
        <v>9.6237128284092002E-5</v>
      </c>
      <c r="G413" s="67">
        <v>0</v>
      </c>
      <c r="H413" s="68">
        <f>+G413/$G$494</f>
        <v>0</v>
      </c>
      <c r="I413" s="67">
        <v>0</v>
      </c>
      <c r="J413" s="68">
        <f>I413/$I$494</f>
        <v>0</v>
      </c>
      <c r="K413" s="67">
        <v>0</v>
      </c>
      <c r="L413" s="68">
        <f t="shared" si="104"/>
        <v>0</v>
      </c>
      <c r="M413" s="69">
        <v>0</v>
      </c>
      <c r="N413" s="60">
        <f t="shared" si="102"/>
        <v>0</v>
      </c>
      <c r="O413" s="67">
        <f t="shared" si="103"/>
        <v>1</v>
      </c>
      <c r="P413" s="68">
        <f>+O413/$O$494</f>
        <v>1.6328929965219378E-5</v>
      </c>
    </row>
    <row r="414" spans="2:16" x14ac:dyDescent="0.25">
      <c r="B414" s="65" t="s">
        <v>485</v>
      </c>
      <c r="C414" s="67">
        <v>0</v>
      </c>
      <c r="D414" s="60">
        <f t="shared" si="101"/>
        <v>0</v>
      </c>
      <c r="E414" s="67">
        <v>0</v>
      </c>
      <c r="F414" s="68">
        <v>0</v>
      </c>
      <c r="G414" s="67">
        <v>0</v>
      </c>
      <c r="H414" s="68">
        <v>0</v>
      </c>
      <c r="I414" s="67">
        <v>0</v>
      </c>
      <c r="J414" s="68">
        <v>0</v>
      </c>
      <c r="K414" s="67">
        <v>1</v>
      </c>
      <c r="L414" s="68">
        <f t="shared" si="104"/>
        <v>1.0771219302024989E-4</v>
      </c>
      <c r="M414" s="69">
        <v>0</v>
      </c>
      <c r="N414" s="60">
        <f t="shared" si="102"/>
        <v>0</v>
      </c>
      <c r="O414" s="67">
        <f t="shared" si="103"/>
        <v>1</v>
      </c>
      <c r="P414" s="68">
        <v>0</v>
      </c>
    </row>
    <row r="415" spans="2:16" x14ac:dyDescent="0.25">
      <c r="B415" s="65" t="s">
        <v>486</v>
      </c>
      <c r="C415" s="67">
        <v>0</v>
      </c>
      <c r="D415" s="60">
        <f t="shared" si="101"/>
        <v>0</v>
      </c>
      <c r="E415" s="67">
        <v>0</v>
      </c>
      <c r="F415" s="68">
        <f>+E415/$E$494</f>
        <v>0</v>
      </c>
      <c r="G415" s="67">
        <v>1</v>
      </c>
      <c r="H415" s="68">
        <f>+G415/$G$494</f>
        <v>7.0219787936240437E-5</v>
      </c>
      <c r="I415" s="67">
        <v>0</v>
      </c>
      <c r="J415" s="68">
        <f>I415/$I$494</f>
        <v>0</v>
      </c>
      <c r="K415" s="67">
        <v>0</v>
      </c>
      <c r="L415" s="68">
        <f t="shared" si="104"/>
        <v>0</v>
      </c>
      <c r="M415" s="69">
        <v>0</v>
      </c>
      <c r="N415" s="60">
        <f t="shared" si="102"/>
        <v>0</v>
      </c>
      <c r="O415" s="67">
        <f t="shared" si="103"/>
        <v>1</v>
      </c>
      <c r="P415" s="68">
        <f>+O415/$O$494</f>
        <v>1.6328929965219378E-5</v>
      </c>
    </row>
    <row r="416" spans="2:16" x14ac:dyDescent="0.25">
      <c r="B416" s="65" t="s">
        <v>487</v>
      </c>
      <c r="C416" s="67">
        <v>0</v>
      </c>
      <c r="D416" s="60">
        <f t="shared" si="101"/>
        <v>0</v>
      </c>
      <c r="E416" s="67">
        <v>1</v>
      </c>
      <c r="F416" s="68">
        <f>+E416/$E$494</f>
        <v>9.6237128284092002E-5</v>
      </c>
      <c r="G416" s="67">
        <v>0</v>
      </c>
      <c r="H416" s="68">
        <f>+G416/$G$494</f>
        <v>0</v>
      </c>
      <c r="I416" s="67">
        <v>0</v>
      </c>
      <c r="J416" s="68">
        <f>I416/$I$494</f>
        <v>0</v>
      </c>
      <c r="K416" s="67">
        <v>0</v>
      </c>
      <c r="L416" s="68">
        <f t="shared" si="104"/>
        <v>0</v>
      </c>
      <c r="M416" s="69">
        <v>0</v>
      </c>
      <c r="N416" s="60">
        <f t="shared" si="102"/>
        <v>0</v>
      </c>
      <c r="O416" s="67">
        <f t="shared" si="103"/>
        <v>1</v>
      </c>
      <c r="P416" s="68">
        <f>+O416/$O$494</f>
        <v>1.6328929965219378E-5</v>
      </c>
    </row>
    <row r="417" spans="2:16" x14ac:dyDescent="0.25">
      <c r="B417" s="65" t="s">
        <v>488</v>
      </c>
      <c r="C417" s="67">
        <v>0</v>
      </c>
      <c r="D417" s="60">
        <f t="shared" si="101"/>
        <v>0</v>
      </c>
      <c r="E417" s="67">
        <v>0</v>
      </c>
      <c r="F417" s="68">
        <f>+E417/$E$494</f>
        <v>0</v>
      </c>
      <c r="G417" s="67">
        <v>1</v>
      </c>
      <c r="H417" s="68">
        <f>+G417/$G$494</f>
        <v>7.0219787936240437E-5</v>
      </c>
      <c r="I417" s="67">
        <v>0</v>
      </c>
      <c r="J417" s="68">
        <f>I417/$I$494</f>
        <v>0</v>
      </c>
      <c r="K417" s="67">
        <v>0</v>
      </c>
      <c r="L417" s="68">
        <f t="shared" si="104"/>
        <v>0</v>
      </c>
      <c r="M417" s="69">
        <v>0</v>
      </c>
      <c r="N417" s="60">
        <f t="shared" si="102"/>
        <v>0</v>
      </c>
      <c r="O417" s="67">
        <f t="shared" si="103"/>
        <v>1</v>
      </c>
      <c r="P417" s="68">
        <f>+O417/$O$494</f>
        <v>1.6328929965219378E-5</v>
      </c>
    </row>
    <row r="418" spans="2:16" x14ac:dyDescent="0.25">
      <c r="B418" s="65" t="s">
        <v>489</v>
      </c>
      <c r="C418" s="67">
        <v>0</v>
      </c>
      <c r="D418" s="60">
        <f t="shared" si="101"/>
        <v>0</v>
      </c>
      <c r="E418" s="67">
        <v>0</v>
      </c>
      <c r="F418" s="68">
        <v>0</v>
      </c>
      <c r="G418" s="67">
        <v>0</v>
      </c>
      <c r="H418" s="68">
        <v>0</v>
      </c>
      <c r="I418" s="67">
        <v>0</v>
      </c>
      <c r="J418" s="68">
        <v>0</v>
      </c>
      <c r="K418" s="67">
        <v>0</v>
      </c>
      <c r="L418" s="68">
        <v>0</v>
      </c>
      <c r="M418" s="69">
        <v>1</v>
      </c>
      <c r="N418" s="60">
        <f t="shared" si="102"/>
        <v>6.2640942119769483E-5</v>
      </c>
      <c r="O418" s="67">
        <f t="shared" si="103"/>
        <v>1</v>
      </c>
      <c r="P418" s="68">
        <v>0</v>
      </c>
    </row>
    <row r="419" spans="2:16" x14ac:dyDescent="0.25">
      <c r="B419" s="65" t="s">
        <v>490</v>
      </c>
      <c r="C419" s="67">
        <v>0</v>
      </c>
      <c r="D419" s="60">
        <f t="shared" si="101"/>
        <v>0</v>
      </c>
      <c r="E419" s="67">
        <v>0</v>
      </c>
      <c r="F419" s="68">
        <f>+E419/$E$494</f>
        <v>0</v>
      </c>
      <c r="G419" s="67">
        <v>1</v>
      </c>
      <c r="H419" s="68">
        <f>+G419/$G$494</f>
        <v>7.0219787936240437E-5</v>
      </c>
      <c r="I419" s="67">
        <v>0</v>
      </c>
      <c r="J419" s="68">
        <f>I419/$I$494</f>
        <v>0</v>
      </c>
      <c r="K419" s="67">
        <v>0</v>
      </c>
      <c r="L419" s="68">
        <f>+K419/$K$494</f>
        <v>0</v>
      </c>
      <c r="M419" s="69">
        <v>0</v>
      </c>
      <c r="N419" s="60">
        <f t="shared" si="102"/>
        <v>0</v>
      </c>
      <c r="O419" s="67">
        <f t="shared" si="103"/>
        <v>1</v>
      </c>
      <c r="P419" s="68">
        <f>+O419/$O$494</f>
        <v>1.6328929965219378E-5</v>
      </c>
    </row>
    <row r="420" spans="2:16" x14ac:dyDescent="0.25">
      <c r="B420" s="65" t="s">
        <v>491</v>
      </c>
      <c r="C420" s="67">
        <v>0</v>
      </c>
      <c r="D420" s="60">
        <f t="shared" si="101"/>
        <v>0</v>
      </c>
      <c r="E420" s="67">
        <v>0</v>
      </c>
      <c r="F420" s="68">
        <f>+E420/$E$494</f>
        <v>0</v>
      </c>
      <c r="G420" s="67">
        <v>1</v>
      </c>
      <c r="H420" s="68">
        <f>+G420/$G$494</f>
        <v>7.0219787936240437E-5</v>
      </c>
      <c r="I420" s="67">
        <v>0</v>
      </c>
      <c r="J420" s="68">
        <f>I420/$I$494</f>
        <v>0</v>
      </c>
      <c r="K420" s="67">
        <v>0</v>
      </c>
      <c r="L420" s="68">
        <f>+K420/$K$494</f>
        <v>0</v>
      </c>
      <c r="M420" s="69">
        <v>0</v>
      </c>
      <c r="N420" s="60">
        <f t="shared" si="102"/>
        <v>0</v>
      </c>
      <c r="O420" s="67">
        <f t="shared" si="103"/>
        <v>1</v>
      </c>
      <c r="P420" s="68">
        <f>+O420/$O$494</f>
        <v>1.6328929965219378E-5</v>
      </c>
    </row>
    <row r="421" spans="2:16" x14ac:dyDescent="0.25">
      <c r="B421" s="65" t="s">
        <v>492</v>
      </c>
      <c r="C421" s="67">
        <v>0</v>
      </c>
      <c r="D421" s="60">
        <f t="shared" si="101"/>
        <v>0</v>
      </c>
      <c r="E421" s="67">
        <v>0</v>
      </c>
      <c r="F421" s="68">
        <f>+E421/$E$494</f>
        <v>0</v>
      </c>
      <c r="G421" s="67">
        <v>1</v>
      </c>
      <c r="H421" s="68">
        <f>+G421/$G$494</f>
        <v>7.0219787936240437E-5</v>
      </c>
      <c r="I421" s="67">
        <v>0</v>
      </c>
      <c r="J421" s="68">
        <f>I421/$I$494</f>
        <v>0</v>
      </c>
      <c r="K421" s="67">
        <v>0</v>
      </c>
      <c r="L421" s="68">
        <f>+K421/$K$494</f>
        <v>0</v>
      </c>
      <c r="M421" s="69">
        <v>0</v>
      </c>
      <c r="N421" s="60">
        <f t="shared" si="102"/>
        <v>0</v>
      </c>
      <c r="O421" s="67">
        <f t="shared" si="103"/>
        <v>1</v>
      </c>
      <c r="P421" s="68">
        <f>+O421/$O$494</f>
        <v>1.6328929965219378E-5</v>
      </c>
    </row>
    <row r="422" spans="2:16" x14ac:dyDescent="0.25">
      <c r="B422" s="65" t="s">
        <v>493</v>
      </c>
      <c r="C422" s="67">
        <v>0</v>
      </c>
      <c r="D422" s="60">
        <f t="shared" si="101"/>
        <v>0</v>
      </c>
      <c r="E422" s="67">
        <v>0</v>
      </c>
      <c r="F422" s="68">
        <f>+E422/$E$494</f>
        <v>0</v>
      </c>
      <c r="G422" s="67">
        <v>1</v>
      </c>
      <c r="H422" s="68">
        <f>+G422/$G$494</f>
        <v>7.0219787936240437E-5</v>
      </c>
      <c r="I422" s="67">
        <v>0</v>
      </c>
      <c r="J422" s="68">
        <f>I422/$I$494</f>
        <v>0</v>
      </c>
      <c r="K422" s="67">
        <v>0</v>
      </c>
      <c r="L422" s="68">
        <f>+K422/$K$494</f>
        <v>0</v>
      </c>
      <c r="M422" s="69">
        <v>0</v>
      </c>
      <c r="N422" s="60">
        <f t="shared" si="102"/>
        <v>0</v>
      </c>
      <c r="O422" s="67">
        <f t="shared" si="103"/>
        <v>1</v>
      </c>
      <c r="P422" s="68">
        <f>+O422/$O$494</f>
        <v>1.6328929965219378E-5</v>
      </c>
    </row>
    <row r="423" spans="2:16" x14ac:dyDescent="0.25">
      <c r="B423" s="65" t="s">
        <v>494</v>
      </c>
      <c r="C423" s="67">
        <v>0</v>
      </c>
      <c r="D423" s="60">
        <f t="shared" si="101"/>
        <v>0</v>
      </c>
      <c r="E423" s="67">
        <v>0</v>
      </c>
      <c r="F423" s="68">
        <f>+E423/$E$494</f>
        <v>0</v>
      </c>
      <c r="G423" s="67">
        <v>1</v>
      </c>
      <c r="H423" s="68">
        <f>+G423/$G$494</f>
        <v>7.0219787936240437E-5</v>
      </c>
      <c r="I423" s="67">
        <v>0</v>
      </c>
      <c r="J423" s="68">
        <f>I423/$I$494</f>
        <v>0</v>
      </c>
      <c r="K423" s="67">
        <v>0</v>
      </c>
      <c r="L423" s="68">
        <f>+K423/$K$494</f>
        <v>0</v>
      </c>
      <c r="M423" s="69">
        <v>0</v>
      </c>
      <c r="N423" s="60">
        <f t="shared" si="102"/>
        <v>0</v>
      </c>
      <c r="O423" s="67">
        <f t="shared" si="103"/>
        <v>1</v>
      </c>
      <c r="P423" s="68">
        <f>+O423/$O$494</f>
        <v>1.6328929965219378E-5</v>
      </c>
    </row>
    <row r="424" spans="2:16" x14ac:dyDescent="0.25">
      <c r="B424" s="65" t="s">
        <v>495</v>
      </c>
      <c r="C424" s="67">
        <v>0</v>
      </c>
      <c r="D424" s="60">
        <f t="shared" si="101"/>
        <v>0</v>
      </c>
      <c r="E424" s="67">
        <v>0</v>
      </c>
      <c r="F424" s="68">
        <v>0</v>
      </c>
      <c r="G424" s="67">
        <v>0</v>
      </c>
      <c r="H424" s="68">
        <v>0</v>
      </c>
      <c r="I424" s="67">
        <v>0</v>
      </c>
      <c r="J424" s="68">
        <v>0</v>
      </c>
      <c r="K424" s="67">
        <v>0</v>
      </c>
      <c r="L424" s="68">
        <v>0</v>
      </c>
      <c r="M424" s="69">
        <v>1</v>
      </c>
      <c r="N424" s="60">
        <f t="shared" si="102"/>
        <v>6.2640942119769483E-5</v>
      </c>
      <c r="O424" s="67">
        <f t="shared" si="103"/>
        <v>1</v>
      </c>
      <c r="P424" s="68">
        <v>0</v>
      </c>
    </row>
    <row r="425" spans="2:16" x14ac:dyDescent="0.25">
      <c r="B425" s="65" t="s">
        <v>496</v>
      </c>
      <c r="C425" s="67">
        <v>0</v>
      </c>
      <c r="D425" s="60">
        <f t="shared" si="101"/>
        <v>0</v>
      </c>
      <c r="E425" s="67">
        <v>0</v>
      </c>
      <c r="F425" s="68">
        <v>0</v>
      </c>
      <c r="G425" s="67">
        <v>0</v>
      </c>
      <c r="H425" s="68">
        <v>0</v>
      </c>
      <c r="I425" s="67">
        <v>0</v>
      </c>
      <c r="J425" s="68">
        <v>0</v>
      </c>
      <c r="K425" s="67">
        <v>0</v>
      </c>
      <c r="L425" s="68">
        <v>0</v>
      </c>
      <c r="M425" s="69">
        <v>1</v>
      </c>
      <c r="N425" s="60">
        <f t="shared" si="102"/>
        <v>6.2640942119769483E-5</v>
      </c>
      <c r="O425" s="67">
        <f t="shared" si="103"/>
        <v>1</v>
      </c>
      <c r="P425" s="68">
        <v>0</v>
      </c>
    </row>
    <row r="426" spans="2:16" x14ac:dyDescent="0.25">
      <c r="B426" s="65" t="s">
        <v>497</v>
      </c>
      <c r="C426" s="67">
        <v>0</v>
      </c>
      <c r="D426" s="60">
        <f t="shared" si="101"/>
        <v>0</v>
      </c>
      <c r="E426" s="67">
        <v>0</v>
      </c>
      <c r="F426" s="68">
        <v>0</v>
      </c>
      <c r="G426" s="67">
        <v>0</v>
      </c>
      <c r="H426" s="68">
        <v>0</v>
      </c>
      <c r="I426" s="67">
        <v>0</v>
      </c>
      <c r="J426" s="68">
        <v>0</v>
      </c>
      <c r="K426" s="67">
        <v>0</v>
      </c>
      <c r="L426" s="68">
        <v>0</v>
      </c>
      <c r="M426" s="69">
        <v>1</v>
      </c>
      <c r="N426" s="60">
        <f t="shared" si="102"/>
        <v>6.2640942119769483E-5</v>
      </c>
      <c r="O426" s="67">
        <f t="shared" si="103"/>
        <v>1</v>
      </c>
      <c r="P426" s="68">
        <v>0</v>
      </c>
    </row>
    <row r="427" spans="2:16" x14ac:dyDescent="0.25">
      <c r="B427" s="65" t="s">
        <v>498</v>
      </c>
      <c r="C427" s="67">
        <v>0</v>
      </c>
      <c r="D427" s="60">
        <f t="shared" si="101"/>
        <v>0</v>
      </c>
      <c r="E427" s="67">
        <v>0</v>
      </c>
      <c r="F427" s="68">
        <v>0</v>
      </c>
      <c r="G427" s="67">
        <v>0</v>
      </c>
      <c r="H427" s="68">
        <v>0</v>
      </c>
      <c r="I427" s="67">
        <v>0</v>
      </c>
      <c r="J427" s="68">
        <v>0</v>
      </c>
      <c r="K427" s="67">
        <v>1</v>
      </c>
      <c r="L427" s="68">
        <f>+K427/$K$494</f>
        <v>1.0771219302024989E-4</v>
      </c>
      <c r="M427" s="69">
        <v>0</v>
      </c>
      <c r="N427" s="60">
        <f t="shared" si="102"/>
        <v>0</v>
      </c>
      <c r="O427" s="67">
        <f t="shared" si="103"/>
        <v>1</v>
      </c>
      <c r="P427" s="68">
        <v>0</v>
      </c>
    </row>
    <row r="428" spans="2:16" x14ac:dyDescent="0.25">
      <c r="B428" s="65" t="s">
        <v>499</v>
      </c>
      <c r="C428" s="67">
        <v>0</v>
      </c>
      <c r="D428" s="60">
        <f t="shared" si="101"/>
        <v>0</v>
      </c>
      <c r="E428" s="67">
        <v>0</v>
      </c>
      <c r="F428" s="68">
        <v>0</v>
      </c>
      <c r="G428" s="67">
        <v>0</v>
      </c>
      <c r="H428" s="68">
        <v>0</v>
      </c>
      <c r="I428" s="67">
        <v>0</v>
      </c>
      <c r="J428" s="68">
        <v>0</v>
      </c>
      <c r="K428" s="67">
        <v>1</v>
      </c>
      <c r="L428" s="68">
        <f>+K428/$K$494</f>
        <v>1.0771219302024989E-4</v>
      </c>
      <c r="M428" s="69">
        <v>0</v>
      </c>
      <c r="N428" s="60">
        <f t="shared" si="102"/>
        <v>0</v>
      </c>
      <c r="O428" s="67">
        <f t="shared" si="103"/>
        <v>1</v>
      </c>
      <c r="P428" s="68">
        <v>0</v>
      </c>
    </row>
    <row r="429" spans="2:16" x14ac:dyDescent="0.25">
      <c r="B429" s="65" t="s">
        <v>500</v>
      </c>
      <c r="C429" s="67">
        <v>0</v>
      </c>
      <c r="D429" s="60">
        <f t="shared" si="101"/>
        <v>0</v>
      </c>
      <c r="E429" s="67">
        <v>0</v>
      </c>
      <c r="F429" s="68">
        <v>0</v>
      </c>
      <c r="G429" s="67">
        <v>0</v>
      </c>
      <c r="H429" s="68">
        <v>0</v>
      </c>
      <c r="I429" s="67">
        <v>0</v>
      </c>
      <c r="J429" s="68">
        <v>0</v>
      </c>
      <c r="K429" s="67">
        <v>0</v>
      </c>
      <c r="L429" s="68">
        <v>0</v>
      </c>
      <c r="M429" s="69">
        <v>1</v>
      </c>
      <c r="N429" s="60">
        <f t="shared" si="102"/>
        <v>6.2640942119769483E-5</v>
      </c>
      <c r="O429" s="67">
        <f t="shared" si="103"/>
        <v>1</v>
      </c>
      <c r="P429" s="68">
        <v>0</v>
      </c>
    </row>
    <row r="430" spans="2:16" x14ac:dyDescent="0.25">
      <c r="B430" s="41" t="s">
        <v>501</v>
      </c>
      <c r="C430" s="67">
        <v>0</v>
      </c>
      <c r="D430" s="60">
        <f t="shared" si="101"/>
        <v>0</v>
      </c>
      <c r="E430" s="67">
        <v>0</v>
      </c>
      <c r="F430" s="68">
        <v>0</v>
      </c>
      <c r="G430" s="67">
        <v>0</v>
      </c>
      <c r="H430" s="68">
        <v>0</v>
      </c>
      <c r="I430" s="67">
        <v>0</v>
      </c>
      <c r="J430" s="68">
        <v>0</v>
      </c>
      <c r="K430" s="67">
        <v>1</v>
      </c>
      <c r="L430" s="68">
        <f>+K430/$K$494</f>
        <v>1.0771219302024989E-4</v>
      </c>
      <c r="M430" s="69">
        <v>0</v>
      </c>
      <c r="N430" s="60">
        <f t="shared" si="102"/>
        <v>0</v>
      </c>
      <c r="O430" s="67">
        <f t="shared" si="103"/>
        <v>1</v>
      </c>
      <c r="P430" s="68">
        <v>0</v>
      </c>
    </row>
    <row r="431" spans="2:16" x14ac:dyDescent="0.25">
      <c r="B431" s="65" t="s">
        <v>502</v>
      </c>
      <c r="C431" s="67">
        <v>1</v>
      </c>
      <c r="D431" s="60">
        <f t="shared" si="101"/>
        <v>1.462629808395495E-4</v>
      </c>
      <c r="E431" s="67">
        <v>0</v>
      </c>
      <c r="F431" s="68">
        <v>0</v>
      </c>
      <c r="G431" s="67">
        <v>0</v>
      </c>
      <c r="H431" s="68">
        <v>0</v>
      </c>
      <c r="I431" s="67">
        <v>0</v>
      </c>
      <c r="J431" s="68">
        <v>0</v>
      </c>
      <c r="K431" s="67">
        <v>0</v>
      </c>
      <c r="L431" s="68">
        <v>0</v>
      </c>
      <c r="M431" s="69">
        <v>0</v>
      </c>
      <c r="N431" s="60">
        <f t="shared" si="102"/>
        <v>0</v>
      </c>
      <c r="O431" s="67">
        <f t="shared" si="103"/>
        <v>1</v>
      </c>
      <c r="P431" s="68">
        <v>0</v>
      </c>
    </row>
    <row r="432" spans="2:16" x14ac:dyDescent="0.25">
      <c r="B432" s="65" t="s">
        <v>503</v>
      </c>
      <c r="C432" s="67">
        <v>0</v>
      </c>
      <c r="D432" s="60">
        <f t="shared" si="101"/>
        <v>0</v>
      </c>
      <c r="E432" s="67">
        <v>1</v>
      </c>
      <c r="F432" s="68">
        <f>+E432/$E$494</f>
        <v>9.6237128284092002E-5</v>
      </c>
      <c r="G432" s="67">
        <v>0</v>
      </c>
      <c r="H432" s="68">
        <f>+G432/$G$494</f>
        <v>0</v>
      </c>
      <c r="I432" s="67">
        <v>0</v>
      </c>
      <c r="J432" s="68">
        <f>I432/$I$494</f>
        <v>0</v>
      </c>
      <c r="K432" s="67">
        <v>0</v>
      </c>
      <c r="L432" s="68">
        <f>+K432/$K$494</f>
        <v>0</v>
      </c>
      <c r="M432" s="69">
        <v>0</v>
      </c>
      <c r="N432" s="60">
        <f t="shared" si="102"/>
        <v>0</v>
      </c>
      <c r="O432" s="67">
        <f t="shared" si="103"/>
        <v>1</v>
      </c>
      <c r="P432" s="68">
        <f>+O432/$O$494</f>
        <v>1.6328929965219378E-5</v>
      </c>
    </row>
    <row r="433" spans="2:16" x14ac:dyDescent="0.25">
      <c r="B433" s="65" t="s">
        <v>504</v>
      </c>
      <c r="C433" s="67">
        <v>0</v>
      </c>
      <c r="D433" s="60">
        <f t="shared" si="101"/>
        <v>0</v>
      </c>
      <c r="E433" s="67">
        <v>0</v>
      </c>
      <c r="F433" s="68">
        <f>+E433/$E$494</f>
        <v>0</v>
      </c>
      <c r="G433" s="67">
        <v>1</v>
      </c>
      <c r="H433" s="68">
        <f>+G433/$G$494</f>
        <v>7.0219787936240437E-5</v>
      </c>
      <c r="I433" s="67">
        <v>0</v>
      </c>
      <c r="J433" s="68">
        <f>I433/$I$494</f>
        <v>0</v>
      </c>
      <c r="K433" s="67">
        <v>0</v>
      </c>
      <c r="L433" s="68">
        <f>+K433/$K$494</f>
        <v>0</v>
      </c>
      <c r="M433" s="69">
        <v>0</v>
      </c>
      <c r="N433" s="60">
        <f t="shared" si="102"/>
        <v>0</v>
      </c>
      <c r="O433" s="67">
        <f t="shared" si="103"/>
        <v>1</v>
      </c>
      <c r="P433" s="68">
        <f>+O433/$O$494</f>
        <v>1.6328929965219378E-5</v>
      </c>
    </row>
    <row r="434" spans="2:16" x14ac:dyDescent="0.25">
      <c r="B434" s="65" t="s">
        <v>505</v>
      </c>
      <c r="C434" s="67">
        <v>0</v>
      </c>
      <c r="D434" s="60">
        <f t="shared" si="101"/>
        <v>0</v>
      </c>
      <c r="E434" s="67">
        <v>0</v>
      </c>
      <c r="F434" s="68">
        <f>+E434/$E$494</f>
        <v>0</v>
      </c>
      <c r="G434" s="67">
        <v>1</v>
      </c>
      <c r="H434" s="68">
        <f>+G434/$G$494</f>
        <v>7.0219787936240437E-5</v>
      </c>
      <c r="I434" s="67">
        <v>0</v>
      </c>
      <c r="J434" s="68">
        <f>I434/$I$494</f>
        <v>0</v>
      </c>
      <c r="K434" s="67">
        <v>0</v>
      </c>
      <c r="L434" s="68">
        <f>+K434/$K$494</f>
        <v>0</v>
      </c>
      <c r="M434" s="69">
        <v>0</v>
      </c>
      <c r="N434" s="60">
        <f t="shared" si="102"/>
        <v>0</v>
      </c>
      <c r="O434" s="67">
        <f t="shared" si="103"/>
        <v>1</v>
      </c>
      <c r="P434" s="68">
        <f>+O434/$O$494</f>
        <v>1.6328929965219378E-5</v>
      </c>
    </row>
    <row r="435" spans="2:16" x14ac:dyDescent="0.25">
      <c r="B435" s="65" t="s">
        <v>506</v>
      </c>
      <c r="C435" s="67">
        <v>0</v>
      </c>
      <c r="D435" s="60">
        <f t="shared" si="101"/>
        <v>0</v>
      </c>
      <c r="E435" s="67">
        <v>0</v>
      </c>
      <c r="F435" s="68">
        <f>+E435/$E$494</f>
        <v>0</v>
      </c>
      <c r="G435" s="67">
        <v>1</v>
      </c>
      <c r="H435" s="68">
        <f>+G435/$G$494</f>
        <v>7.0219787936240437E-5</v>
      </c>
      <c r="I435" s="67">
        <v>0</v>
      </c>
      <c r="J435" s="68">
        <f>I435/$I$494</f>
        <v>0</v>
      </c>
      <c r="K435" s="67">
        <v>0</v>
      </c>
      <c r="L435" s="68">
        <f>+K435/$K$494</f>
        <v>0</v>
      </c>
      <c r="M435" s="69">
        <v>0</v>
      </c>
      <c r="N435" s="60">
        <f t="shared" si="102"/>
        <v>0</v>
      </c>
      <c r="O435" s="67">
        <f t="shared" si="103"/>
        <v>1</v>
      </c>
      <c r="P435" s="68">
        <f>+O435/$O$494</f>
        <v>1.6328929965219378E-5</v>
      </c>
    </row>
    <row r="436" spans="2:16" x14ac:dyDescent="0.25">
      <c r="B436" s="65" t="s">
        <v>507</v>
      </c>
      <c r="C436" s="67">
        <v>0</v>
      </c>
      <c r="D436" s="60">
        <f t="shared" si="101"/>
        <v>0</v>
      </c>
      <c r="E436" s="67">
        <v>1</v>
      </c>
      <c r="F436" s="68">
        <f>+E436/$E$494</f>
        <v>9.6237128284092002E-5</v>
      </c>
      <c r="G436" s="67">
        <v>0</v>
      </c>
      <c r="H436" s="68">
        <f>+G436/$G$494</f>
        <v>0</v>
      </c>
      <c r="I436" s="67">
        <v>0</v>
      </c>
      <c r="J436" s="68">
        <f>I436/$I$494</f>
        <v>0</v>
      </c>
      <c r="K436" s="67">
        <v>0</v>
      </c>
      <c r="L436" s="68">
        <f>+K436/$K$494</f>
        <v>0</v>
      </c>
      <c r="M436" s="69">
        <v>0</v>
      </c>
      <c r="N436" s="60">
        <f t="shared" si="102"/>
        <v>0</v>
      </c>
      <c r="O436" s="67">
        <f t="shared" si="103"/>
        <v>1</v>
      </c>
      <c r="P436" s="68">
        <f>+O436/$O$494</f>
        <v>1.6328929965219378E-5</v>
      </c>
    </row>
    <row r="437" spans="2:16" x14ac:dyDescent="0.25">
      <c r="B437" s="65" t="s">
        <v>508</v>
      </c>
      <c r="C437" s="67">
        <v>1</v>
      </c>
      <c r="D437" s="60">
        <f t="shared" si="101"/>
        <v>1.462629808395495E-4</v>
      </c>
      <c r="E437" s="67">
        <v>0</v>
      </c>
      <c r="F437" s="68">
        <v>0</v>
      </c>
      <c r="G437" s="67">
        <v>0</v>
      </c>
      <c r="H437" s="68">
        <v>0</v>
      </c>
      <c r="I437" s="67">
        <v>0</v>
      </c>
      <c r="J437" s="68">
        <v>0</v>
      </c>
      <c r="K437" s="67">
        <v>0</v>
      </c>
      <c r="L437" s="68">
        <v>0</v>
      </c>
      <c r="M437" s="69">
        <v>0</v>
      </c>
      <c r="N437" s="60">
        <f t="shared" si="102"/>
        <v>0</v>
      </c>
      <c r="O437" s="67">
        <f t="shared" si="103"/>
        <v>1</v>
      </c>
      <c r="P437" s="68">
        <v>0</v>
      </c>
    </row>
    <row r="438" spans="2:16" x14ac:dyDescent="0.25">
      <c r="B438" s="70" t="s">
        <v>509</v>
      </c>
      <c r="C438" s="67">
        <v>0</v>
      </c>
      <c r="D438" s="60">
        <f t="shared" si="101"/>
        <v>0</v>
      </c>
      <c r="E438" s="67">
        <v>0</v>
      </c>
      <c r="F438" s="68">
        <v>0</v>
      </c>
      <c r="G438" s="67">
        <v>0</v>
      </c>
      <c r="H438" s="68">
        <v>0</v>
      </c>
      <c r="I438" s="67">
        <v>0</v>
      </c>
      <c r="J438" s="68">
        <v>0</v>
      </c>
      <c r="K438" s="67">
        <v>0</v>
      </c>
      <c r="L438" s="68">
        <v>0</v>
      </c>
      <c r="M438" s="69">
        <v>1</v>
      </c>
      <c r="N438" s="60">
        <f t="shared" si="102"/>
        <v>6.2640942119769483E-5</v>
      </c>
      <c r="O438" s="67">
        <f t="shared" si="103"/>
        <v>1</v>
      </c>
      <c r="P438" s="68">
        <v>0</v>
      </c>
    </row>
    <row r="439" spans="2:16" x14ac:dyDescent="0.25">
      <c r="B439" s="65" t="s">
        <v>510</v>
      </c>
      <c r="C439" s="67">
        <v>0</v>
      </c>
      <c r="D439" s="60">
        <f t="shared" si="101"/>
        <v>0</v>
      </c>
      <c r="E439" s="67">
        <v>0</v>
      </c>
      <c r="F439" s="68">
        <f>+E439/$E$494</f>
        <v>0</v>
      </c>
      <c r="G439" s="67">
        <v>1</v>
      </c>
      <c r="H439" s="68">
        <f>+G439/$G$494</f>
        <v>7.0219787936240437E-5</v>
      </c>
      <c r="I439" s="67">
        <v>0</v>
      </c>
      <c r="J439" s="68">
        <f>I439/$I$494</f>
        <v>0</v>
      </c>
      <c r="K439" s="67">
        <v>0</v>
      </c>
      <c r="L439" s="68">
        <f>+K439/$K$494</f>
        <v>0</v>
      </c>
      <c r="M439" s="69">
        <v>0</v>
      </c>
      <c r="N439" s="60">
        <f t="shared" si="102"/>
        <v>0</v>
      </c>
      <c r="O439" s="67">
        <f t="shared" si="103"/>
        <v>1</v>
      </c>
      <c r="P439" s="68">
        <f>+O439/$O$494</f>
        <v>1.6328929965219378E-5</v>
      </c>
    </row>
    <row r="440" spans="2:16" x14ac:dyDescent="0.25">
      <c r="B440" s="65" t="s">
        <v>511</v>
      </c>
      <c r="C440" s="67">
        <v>0</v>
      </c>
      <c r="D440" s="60">
        <f t="shared" si="101"/>
        <v>0</v>
      </c>
      <c r="E440" s="67">
        <v>0</v>
      </c>
      <c r="F440" s="68">
        <f>+E440/$E$494</f>
        <v>0</v>
      </c>
      <c r="G440" s="67">
        <v>1</v>
      </c>
      <c r="H440" s="68">
        <f>+G440/$G$494</f>
        <v>7.0219787936240437E-5</v>
      </c>
      <c r="I440" s="67">
        <v>0</v>
      </c>
      <c r="J440" s="68">
        <f>I440/$I$494</f>
        <v>0</v>
      </c>
      <c r="K440" s="67">
        <v>0</v>
      </c>
      <c r="L440" s="68">
        <f>+K440/$K$494</f>
        <v>0</v>
      </c>
      <c r="M440" s="69">
        <v>0</v>
      </c>
      <c r="N440" s="60">
        <f t="shared" si="102"/>
        <v>0</v>
      </c>
      <c r="O440" s="67">
        <f t="shared" si="103"/>
        <v>1</v>
      </c>
      <c r="P440" s="68">
        <f>+O440/$O$494</f>
        <v>1.6328929965219378E-5</v>
      </c>
    </row>
    <row r="441" spans="2:16" x14ac:dyDescent="0.25">
      <c r="B441" s="65" t="s">
        <v>512</v>
      </c>
      <c r="C441" s="67">
        <v>0</v>
      </c>
      <c r="D441" s="60">
        <f t="shared" si="101"/>
        <v>0</v>
      </c>
      <c r="E441" s="67">
        <v>0</v>
      </c>
      <c r="F441" s="68">
        <v>0</v>
      </c>
      <c r="G441" s="67">
        <v>0</v>
      </c>
      <c r="H441" s="68">
        <v>0</v>
      </c>
      <c r="I441" s="67">
        <v>1</v>
      </c>
      <c r="J441" s="68">
        <f>I441/$I$494</f>
        <v>2.2104332449160034E-4</v>
      </c>
      <c r="K441" s="67">
        <v>0</v>
      </c>
      <c r="L441" s="68">
        <f>+K441/$K$494</f>
        <v>0</v>
      </c>
      <c r="M441" s="69">
        <v>0</v>
      </c>
      <c r="N441" s="60">
        <f t="shared" si="102"/>
        <v>0</v>
      </c>
      <c r="O441" s="67">
        <f t="shared" si="103"/>
        <v>1</v>
      </c>
      <c r="P441" s="68">
        <v>0</v>
      </c>
    </row>
    <row r="442" spans="2:16" x14ac:dyDescent="0.25">
      <c r="B442" s="65" t="s">
        <v>513</v>
      </c>
      <c r="C442" s="67">
        <v>0</v>
      </c>
      <c r="D442" s="60">
        <f t="shared" si="101"/>
        <v>0</v>
      </c>
      <c r="E442" s="67">
        <v>0</v>
      </c>
      <c r="F442" s="68">
        <f>+E442/$E$494</f>
        <v>0</v>
      </c>
      <c r="G442" s="67">
        <v>1</v>
      </c>
      <c r="H442" s="68">
        <f>+G442/$G$494</f>
        <v>7.0219787936240437E-5</v>
      </c>
      <c r="I442" s="67">
        <v>0</v>
      </c>
      <c r="J442" s="68">
        <f>I442/$I$494</f>
        <v>0</v>
      </c>
      <c r="K442" s="67">
        <v>0</v>
      </c>
      <c r="L442" s="68">
        <f>+K442/$K$494</f>
        <v>0</v>
      </c>
      <c r="M442" s="69">
        <v>0</v>
      </c>
      <c r="N442" s="60">
        <f t="shared" si="102"/>
        <v>0</v>
      </c>
      <c r="O442" s="67">
        <f t="shared" si="103"/>
        <v>1</v>
      </c>
      <c r="P442" s="68">
        <f>+O442/$O$494</f>
        <v>1.6328929965219378E-5</v>
      </c>
    </row>
    <row r="443" spans="2:16" x14ac:dyDescent="0.25">
      <c r="B443" s="65" t="s">
        <v>514</v>
      </c>
      <c r="C443" s="67">
        <v>0</v>
      </c>
      <c r="D443" s="60">
        <f t="shared" si="101"/>
        <v>0</v>
      </c>
      <c r="E443" s="67">
        <v>0</v>
      </c>
      <c r="F443" s="68">
        <v>0</v>
      </c>
      <c r="G443" s="67">
        <v>0</v>
      </c>
      <c r="H443" s="68">
        <v>0</v>
      </c>
      <c r="I443" s="67">
        <v>0</v>
      </c>
      <c r="J443" s="68">
        <v>0</v>
      </c>
      <c r="K443" s="67">
        <v>0</v>
      </c>
      <c r="L443" s="68">
        <v>0</v>
      </c>
      <c r="M443" s="69">
        <v>1</v>
      </c>
      <c r="N443" s="60">
        <f t="shared" si="102"/>
        <v>6.2640942119769483E-5</v>
      </c>
      <c r="O443" s="67">
        <f t="shared" si="103"/>
        <v>1</v>
      </c>
      <c r="P443" s="68">
        <v>0</v>
      </c>
    </row>
    <row r="444" spans="2:16" x14ac:dyDescent="0.25">
      <c r="B444" s="41" t="s">
        <v>515</v>
      </c>
      <c r="C444" s="67">
        <v>0</v>
      </c>
      <c r="D444" s="60">
        <f t="shared" si="101"/>
        <v>0</v>
      </c>
      <c r="E444" s="67">
        <v>0</v>
      </c>
      <c r="F444" s="68">
        <v>0</v>
      </c>
      <c r="G444" s="67">
        <v>0</v>
      </c>
      <c r="H444" s="68">
        <v>0</v>
      </c>
      <c r="I444" s="67">
        <v>1</v>
      </c>
      <c r="J444" s="68">
        <f>I444/$I$494</f>
        <v>2.2104332449160034E-4</v>
      </c>
      <c r="K444" s="67">
        <v>0</v>
      </c>
      <c r="L444" s="68">
        <f>+K444/$K$494</f>
        <v>0</v>
      </c>
      <c r="M444" s="69">
        <v>0</v>
      </c>
      <c r="N444" s="60">
        <f t="shared" si="102"/>
        <v>0</v>
      </c>
      <c r="O444" s="67">
        <f t="shared" si="103"/>
        <v>1</v>
      </c>
      <c r="P444" s="68">
        <v>0</v>
      </c>
    </row>
    <row r="445" spans="2:16" x14ac:dyDescent="0.25">
      <c r="B445" s="65" t="s">
        <v>516</v>
      </c>
      <c r="C445" s="67">
        <v>1</v>
      </c>
      <c r="D445" s="60">
        <f t="shared" si="101"/>
        <v>1.462629808395495E-4</v>
      </c>
      <c r="E445" s="67">
        <v>0</v>
      </c>
      <c r="F445" s="68">
        <v>0</v>
      </c>
      <c r="G445" s="67">
        <v>0</v>
      </c>
      <c r="H445" s="68">
        <v>0</v>
      </c>
      <c r="I445" s="67">
        <v>0</v>
      </c>
      <c r="J445" s="68">
        <v>0</v>
      </c>
      <c r="K445" s="67">
        <v>0</v>
      </c>
      <c r="L445" s="68">
        <v>0</v>
      </c>
      <c r="M445" s="69">
        <v>0</v>
      </c>
      <c r="N445" s="60">
        <f t="shared" si="102"/>
        <v>0</v>
      </c>
      <c r="O445" s="67">
        <f t="shared" si="103"/>
        <v>1</v>
      </c>
      <c r="P445" s="68">
        <v>0</v>
      </c>
    </row>
    <row r="446" spans="2:16" x14ac:dyDescent="0.25">
      <c r="B446" s="65" t="s">
        <v>517</v>
      </c>
      <c r="C446" s="67">
        <v>0</v>
      </c>
      <c r="D446" s="60">
        <f t="shared" si="101"/>
        <v>0</v>
      </c>
      <c r="E446" s="67">
        <v>0</v>
      </c>
      <c r="F446" s="68">
        <v>0</v>
      </c>
      <c r="G446" s="67">
        <v>0</v>
      </c>
      <c r="H446" s="68">
        <v>0</v>
      </c>
      <c r="I446" s="67">
        <v>0</v>
      </c>
      <c r="J446" s="68">
        <v>0</v>
      </c>
      <c r="K446" s="67">
        <v>0</v>
      </c>
      <c r="L446" s="68">
        <v>0</v>
      </c>
      <c r="M446" s="69">
        <v>1</v>
      </c>
      <c r="N446" s="60">
        <f t="shared" si="102"/>
        <v>6.2640942119769483E-5</v>
      </c>
      <c r="O446" s="67">
        <f t="shared" si="103"/>
        <v>1</v>
      </c>
      <c r="P446" s="68">
        <v>0</v>
      </c>
    </row>
    <row r="447" spans="2:16" x14ac:dyDescent="0.25">
      <c r="B447" s="65" t="s">
        <v>518</v>
      </c>
      <c r="C447" s="67">
        <v>0</v>
      </c>
      <c r="D447" s="60">
        <f t="shared" si="101"/>
        <v>0</v>
      </c>
      <c r="E447" s="67">
        <v>0</v>
      </c>
      <c r="F447" s="68">
        <v>0</v>
      </c>
      <c r="G447" s="67">
        <v>0</v>
      </c>
      <c r="H447" s="68">
        <v>0</v>
      </c>
      <c r="I447" s="67">
        <v>0</v>
      </c>
      <c r="J447" s="68">
        <v>0</v>
      </c>
      <c r="K447" s="67">
        <v>0</v>
      </c>
      <c r="L447" s="68">
        <v>0</v>
      </c>
      <c r="M447" s="69">
        <v>1</v>
      </c>
      <c r="N447" s="60">
        <f t="shared" si="102"/>
        <v>6.2640942119769483E-5</v>
      </c>
      <c r="O447" s="67">
        <f t="shared" si="103"/>
        <v>1</v>
      </c>
      <c r="P447" s="68">
        <v>0</v>
      </c>
    </row>
    <row r="448" spans="2:16" x14ac:dyDescent="0.25">
      <c r="B448" s="65" t="s">
        <v>519</v>
      </c>
      <c r="C448" s="67">
        <v>0</v>
      </c>
      <c r="D448" s="60">
        <f t="shared" si="101"/>
        <v>0</v>
      </c>
      <c r="E448" s="67">
        <v>0</v>
      </c>
      <c r="F448" s="68">
        <f>+E448/$E$494</f>
        <v>0</v>
      </c>
      <c r="G448" s="67">
        <v>1</v>
      </c>
      <c r="H448" s="68">
        <f>+G448/$G$494</f>
        <v>7.0219787936240437E-5</v>
      </c>
      <c r="I448" s="67">
        <v>0</v>
      </c>
      <c r="J448" s="68">
        <f>I448/$I$494</f>
        <v>0</v>
      </c>
      <c r="K448" s="67">
        <v>0</v>
      </c>
      <c r="L448" s="68">
        <f>+K448/$K$494</f>
        <v>0</v>
      </c>
      <c r="M448" s="69">
        <v>0</v>
      </c>
      <c r="N448" s="60">
        <f t="shared" si="102"/>
        <v>0</v>
      </c>
      <c r="O448" s="67">
        <f t="shared" si="103"/>
        <v>1</v>
      </c>
      <c r="P448" s="68">
        <f>+O448/$O$494</f>
        <v>1.6328929965219378E-5</v>
      </c>
    </row>
    <row r="449" spans="2:16" x14ac:dyDescent="0.25">
      <c r="B449" s="41" t="s">
        <v>520</v>
      </c>
      <c r="C449" s="67">
        <v>0</v>
      </c>
      <c r="D449" s="60">
        <f t="shared" si="101"/>
        <v>0</v>
      </c>
      <c r="E449" s="67">
        <v>0</v>
      </c>
      <c r="F449" s="68">
        <v>0</v>
      </c>
      <c r="G449" s="67">
        <v>0</v>
      </c>
      <c r="H449" s="68">
        <v>0</v>
      </c>
      <c r="I449" s="67">
        <v>1</v>
      </c>
      <c r="J449" s="68">
        <f>I449/$I$494</f>
        <v>2.2104332449160034E-4</v>
      </c>
      <c r="K449" s="67">
        <v>0</v>
      </c>
      <c r="L449" s="68">
        <f>+K449/$K$494</f>
        <v>0</v>
      </c>
      <c r="M449" s="69">
        <v>0</v>
      </c>
      <c r="N449" s="60">
        <f t="shared" si="102"/>
        <v>0</v>
      </c>
      <c r="O449" s="67">
        <f t="shared" si="103"/>
        <v>1</v>
      </c>
      <c r="P449" s="68">
        <v>0</v>
      </c>
    </row>
    <row r="450" spans="2:16" x14ac:dyDescent="0.25">
      <c r="B450" s="65" t="s">
        <v>521</v>
      </c>
      <c r="C450" s="67">
        <v>0</v>
      </c>
      <c r="D450" s="60">
        <f t="shared" si="101"/>
        <v>0</v>
      </c>
      <c r="E450" s="67">
        <v>0</v>
      </c>
      <c r="F450" s="68">
        <v>0</v>
      </c>
      <c r="G450" s="67">
        <v>0</v>
      </c>
      <c r="H450" s="68">
        <v>0</v>
      </c>
      <c r="I450" s="67">
        <v>0</v>
      </c>
      <c r="J450" s="68">
        <v>0</v>
      </c>
      <c r="K450" s="67">
        <v>0</v>
      </c>
      <c r="L450" s="68">
        <v>0</v>
      </c>
      <c r="M450" s="69">
        <v>1</v>
      </c>
      <c r="N450" s="60">
        <f t="shared" si="102"/>
        <v>6.2640942119769483E-5</v>
      </c>
      <c r="O450" s="67">
        <f t="shared" si="103"/>
        <v>1</v>
      </c>
      <c r="P450" s="68">
        <v>0</v>
      </c>
    </row>
    <row r="451" spans="2:16" x14ac:dyDescent="0.25">
      <c r="B451" s="65" t="s">
        <v>522</v>
      </c>
      <c r="C451" s="67">
        <v>0</v>
      </c>
      <c r="D451" s="60">
        <f t="shared" si="101"/>
        <v>0</v>
      </c>
      <c r="E451" s="67">
        <v>0</v>
      </c>
      <c r="F451" s="68">
        <f>+E451/$E$494</f>
        <v>0</v>
      </c>
      <c r="G451" s="67">
        <v>1</v>
      </c>
      <c r="H451" s="68">
        <f>+G451/$G$494</f>
        <v>7.0219787936240437E-5</v>
      </c>
      <c r="I451" s="67">
        <v>0</v>
      </c>
      <c r="J451" s="68">
        <f>I451/$I$494</f>
        <v>0</v>
      </c>
      <c r="K451" s="67">
        <v>0</v>
      </c>
      <c r="L451" s="68">
        <f>+K451/$K$494</f>
        <v>0</v>
      </c>
      <c r="M451" s="69">
        <v>0</v>
      </c>
      <c r="N451" s="60">
        <f t="shared" si="102"/>
        <v>0</v>
      </c>
      <c r="O451" s="67">
        <f t="shared" si="103"/>
        <v>1</v>
      </c>
      <c r="P451" s="68">
        <f>+O451/$O$494</f>
        <v>1.6328929965219378E-5</v>
      </c>
    </row>
    <row r="452" spans="2:16" x14ac:dyDescent="0.25">
      <c r="B452" s="65" t="s">
        <v>523</v>
      </c>
      <c r="C452" s="67">
        <v>0</v>
      </c>
      <c r="D452" s="60">
        <f t="shared" si="101"/>
        <v>0</v>
      </c>
      <c r="E452" s="67">
        <v>0</v>
      </c>
      <c r="F452" s="68">
        <v>0</v>
      </c>
      <c r="G452" s="67">
        <v>0</v>
      </c>
      <c r="H452" s="68">
        <v>0</v>
      </c>
      <c r="I452" s="67">
        <v>0</v>
      </c>
      <c r="J452" s="68">
        <v>0</v>
      </c>
      <c r="K452" s="67">
        <v>0</v>
      </c>
      <c r="L452" s="68">
        <v>0</v>
      </c>
      <c r="M452" s="69">
        <v>1</v>
      </c>
      <c r="N452" s="60">
        <f t="shared" si="102"/>
        <v>6.2640942119769483E-5</v>
      </c>
      <c r="O452" s="67">
        <f t="shared" si="103"/>
        <v>1</v>
      </c>
      <c r="P452" s="68">
        <v>0</v>
      </c>
    </row>
    <row r="453" spans="2:16" x14ac:dyDescent="0.25">
      <c r="B453" s="65" t="s">
        <v>524</v>
      </c>
      <c r="C453" s="67">
        <v>0</v>
      </c>
      <c r="D453" s="60">
        <f t="shared" si="101"/>
        <v>0</v>
      </c>
      <c r="E453" s="67">
        <v>0</v>
      </c>
      <c r="F453" s="68">
        <v>0</v>
      </c>
      <c r="G453" s="67">
        <v>0</v>
      </c>
      <c r="H453" s="68">
        <v>0</v>
      </c>
      <c r="I453" s="67">
        <v>0</v>
      </c>
      <c r="J453" s="68">
        <v>0</v>
      </c>
      <c r="K453" s="67">
        <v>0</v>
      </c>
      <c r="L453" s="68">
        <v>0</v>
      </c>
      <c r="M453" s="69">
        <v>1</v>
      </c>
      <c r="N453" s="60">
        <f t="shared" si="102"/>
        <v>6.2640942119769483E-5</v>
      </c>
      <c r="O453" s="67">
        <f t="shared" si="103"/>
        <v>1</v>
      </c>
      <c r="P453" s="68">
        <v>0</v>
      </c>
    </row>
    <row r="454" spans="2:16" x14ac:dyDescent="0.25">
      <c r="B454" s="65" t="s">
        <v>525</v>
      </c>
      <c r="C454" s="67">
        <v>0</v>
      </c>
      <c r="D454" s="60">
        <f t="shared" si="101"/>
        <v>0</v>
      </c>
      <c r="E454" s="67">
        <v>0</v>
      </c>
      <c r="F454" s="68">
        <f>+E454/$E$494</f>
        <v>0</v>
      </c>
      <c r="G454" s="67">
        <v>1</v>
      </c>
      <c r="H454" s="68">
        <f>+G454/$G$494</f>
        <v>7.0219787936240437E-5</v>
      </c>
      <c r="I454" s="67">
        <v>0</v>
      </c>
      <c r="J454" s="68">
        <f>I454/$I$494</f>
        <v>0</v>
      </c>
      <c r="K454" s="67">
        <v>0</v>
      </c>
      <c r="L454" s="68">
        <f>+K454/$K$494</f>
        <v>0</v>
      </c>
      <c r="M454" s="69">
        <v>0</v>
      </c>
      <c r="N454" s="60">
        <f t="shared" si="102"/>
        <v>0</v>
      </c>
      <c r="O454" s="67">
        <f t="shared" si="103"/>
        <v>1</v>
      </c>
      <c r="P454" s="68">
        <f>+O454/$O$494</f>
        <v>1.6328929965219378E-5</v>
      </c>
    </row>
    <row r="455" spans="2:16" x14ac:dyDescent="0.25">
      <c r="B455" s="65" t="s">
        <v>526</v>
      </c>
      <c r="C455" s="67">
        <v>0</v>
      </c>
      <c r="D455" s="60">
        <f t="shared" si="101"/>
        <v>0</v>
      </c>
      <c r="E455" s="67">
        <v>0</v>
      </c>
      <c r="F455" s="68">
        <v>0</v>
      </c>
      <c r="G455" s="67">
        <v>0</v>
      </c>
      <c r="H455" s="68">
        <v>0</v>
      </c>
      <c r="I455" s="67">
        <v>0</v>
      </c>
      <c r="J455" s="68">
        <v>0</v>
      </c>
      <c r="K455" s="67">
        <v>0</v>
      </c>
      <c r="L455" s="68">
        <v>0</v>
      </c>
      <c r="M455" s="69">
        <v>1</v>
      </c>
      <c r="N455" s="60">
        <f t="shared" si="102"/>
        <v>6.2640942119769483E-5</v>
      </c>
      <c r="O455" s="67">
        <f t="shared" si="103"/>
        <v>1</v>
      </c>
      <c r="P455" s="68">
        <v>0</v>
      </c>
    </row>
    <row r="456" spans="2:16" x14ac:dyDescent="0.25">
      <c r="B456" s="65" t="s">
        <v>527</v>
      </c>
      <c r="C456" s="67">
        <v>0</v>
      </c>
      <c r="D456" s="60">
        <f t="shared" si="101"/>
        <v>0</v>
      </c>
      <c r="E456" s="67">
        <v>0</v>
      </c>
      <c r="F456" s="68">
        <v>0</v>
      </c>
      <c r="G456" s="67">
        <v>0</v>
      </c>
      <c r="H456" s="68">
        <v>0</v>
      </c>
      <c r="I456" s="67">
        <v>0</v>
      </c>
      <c r="J456" s="68">
        <v>0</v>
      </c>
      <c r="K456" s="67">
        <v>1</v>
      </c>
      <c r="L456" s="68">
        <f>+K456/$K$494</f>
        <v>1.0771219302024989E-4</v>
      </c>
      <c r="M456" s="69">
        <v>0</v>
      </c>
      <c r="N456" s="60">
        <f t="shared" si="102"/>
        <v>0</v>
      </c>
      <c r="O456" s="67">
        <f t="shared" si="103"/>
        <v>1</v>
      </c>
      <c r="P456" s="68">
        <v>0</v>
      </c>
    </row>
    <row r="457" spans="2:16" x14ac:dyDescent="0.25">
      <c r="B457" s="65" t="s">
        <v>528</v>
      </c>
      <c r="C457" s="67">
        <v>0</v>
      </c>
      <c r="D457" s="60">
        <f t="shared" si="101"/>
        <v>0</v>
      </c>
      <c r="E457" s="67">
        <v>0</v>
      </c>
      <c r="F457" s="68">
        <v>0</v>
      </c>
      <c r="G457" s="67">
        <v>0</v>
      </c>
      <c r="H457" s="68">
        <v>0</v>
      </c>
      <c r="I457" s="67">
        <v>0</v>
      </c>
      <c r="J457" s="68">
        <v>0</v>
      </c>
      <c r="K457" s="67">
        <v>0</v>
      </c>
      <c r="L457" s="68">
        <v>0</v>
      </c>
      <c r="M457" s="69">
        <v>1</v>
      </c>
      <c r="N457" s="60">
        <f t="shared" si="102"/>
        <v>6.2640942119769483E-5</v>
      </c>
      <c r="O457" s="67">
        <f t="shared" si="103"/>
        <v>1</v>
      </c>
      <c r="P457" s="68">
        <v>0</v>
      </c>
    </row>
    <row r="458" spans="2:16" x14ac:dyDescent="0.25">
      <c r="B458" s="65" t="s">
        <v>529</v>
      </c>
      <c r="C458" s="67">
        <v>0</v>
      </c>
      <c r="D458" s="60">
        <f t="shared" si="101"/>
        <v>0</v>
      </c>
      <c r="E458" s="67">
        <v>0</v>
      </c>
      <c r="F458" s="68">
        <v>0</v>
      </c>
      <c r="G458" s="67">
        <v>0</v>
      </c>
      <c r="H458" s="68">
        <v>0</v>
      </c>
      <c r="I458" s="67">
        <v>0</v>
      </c>
      <c r="J458" s="68">
        <v>0</v>
      </c>
      <c r="K458" s="67">
        <v>0</v>
      </c>
      <c r="L458" s="68">
        <v>0</v>
      </c>
      <c r="M458" s="69">
        <v>1</v>
      </c>
      <c r="N458" s="60">
        <f t="shared" si="102"/>
        <v>6.2640942119769483E-5</v>
      </c>
      <c r="O458" s="67">
        <f t="shared" si="103"/>
        <v>1</v>
      </c>
      <c r="P458" s="68">
        <v>0</v>
      </c>
    </row>
    <row r="459" spans="2:16" x14ac:dyDescent="0.25">
      <c r="B459" s="65" t="s">
        <v>530</v>
      </c>
      <c r="C459" s="67">
        <v>0</v>
      </c>
      <c r="D459" s="60">
        <f t="shared" si="101"/>
        <v>0</v>
      </c>
      <c r="E459" s="73">
        <v>0</v>
      </c>
      <c r="F459" s="68">
        <f>+E459/$E$494</f>
        <v>0</v>
      </c>
      <c r="G459" s="67">
        <v>1</v>
      </c>
      <c r="H459" s="68">
        <f>+G459/$G$494</f>
        <v>7.0219787936240437E-5</v>
      </c>
      <c r="I459" s="67">
        <v>0</v>
      </c>
      <c r="J459" s="68">
        <f>I459/$I$494</f>
        <v>0</v>
      </c>
      <c r="K459" s="67">
        <v>0</v>
      </c>
      <c r="L459" s="68">
        <f>+K459/$K$494</f>
        <v>0</v>
      </c>
      <c r="M459" s="69">
        <v>0</v>
      </c>
      <c r="N459" s="60">
        <f t="shared" si="102"/>
        <v>0</v>
      </c>
      <c r="O459" s="67">
        <f t="shared" si="103"/>
        <v>1</v>
      </c>
      <c r="P459" s="68">
        <f>+O459/$O$494</f>
        <v>1.6328929965219378E-5</v>
      </c>
    </row>
    <row r="460" spans="2:16" x14ac:dyDescent="0.25">
      <c r="B460" s="65" t="s">
        <v>531</v>
      </c>
      <c r="C460" s="67">
        <v>0</v>
      </c>
      <c r="D460" s="60">
        <f t="shared" si="101"/>
        <v>0</v>
      </c>
      <c r="E460" s="73">
        <v>1</v>
      </c>
      <c r="F460" s="68">
        <f>+E460/$E$494</f>
        <v>9.6237128284092002E-5</v>
      </c>
      <c r="G460" s="67">
        <v>0</v>
      </c>
      <c r="H460" s="68">
        <f>+G460/$G$494</f>
        <v>0</v>
      </c>
      <c r="I460" s="67">
        <v>0</v>
      </c>
      <c r="J460" s="68">
        <f>I460/$I$494</f>
        <v>0</v>
      </c>
      <c r="K460" s="67">
        <v>0</v>
      </c>
      <c r="L460" s="68">
        <f>+K460/$K$494</f>
        <v>0</v>
      </c>
      <c r="M460" s="69">
        <v>0</v>
      </c>
      <c r="N460" s="60">
        <f t="shared" si="102"/>
        <v>0</v>
      </c>
      <c r="O460" s="67">
        <f t="shared" si="103"/>
        <v>1</v>
      </c>
      <c r="P460" s="68">
        <f>+O460/$O$494</f>
        <v>1.6328929965219378E-5</v>
      </c>
    </row>
    <row r="461" spans="2:16" x14ac:dyDescent="0.25">
      <c r="B461" s="65" t="s">
        <v>532</v>
      </c>
      <c r="C461" s="67">
        <v>0</v>
      </c>
      <c r="D461" s="60">
        <f t="shared" si="101"/>
        <v>0</v>
      </c>
      <c r="E461" s="73">
        <v>0</v>
      </c>
      <c r="F461" s="68">
        <v>0</v>
      </c>
      <c r="G461" s="67">
        <v>0</v>
      </c>
      <c r="H461" s="68">
        <v>0</v>
      </c>
      <c r="I461" s="67">
        <v>0</v>
      </c>
      <c r="J461" s="68">
        <v>0</v>
      </c>
      <c r="K461" s="67">
        <v>0</v>
      </c>
      <c r="L461" s="68">
        <v>0</v>
      </c>
      <c r="M461" s="69">
        <v>1</v>
      </c>
      <c r="N461" s="60">
        <f t="shared" si="102"/>
        <v>6.2640942119769483E-5</v>
      </c>
      <c r="O461" s="67">
        <f t="shared" si="103"/>
        <v>1</v>
      </c>
      <c r="P461" s="68">
        <v>0</v>
      </c>
    </row>
    <row r="462" spans="2:16" x14ac:dyDescent="0.25">
      <c r="B462" s="65" t="s">
        <v>533</v>
      </c>
      <c r="C462" s="67">
        <v>0</v>
      </c>
      <c r="D462" s="60">
        <f t="shared" si="101"/>
        <v>0</v>
      </c>
      <c r="E462" s="73">
        <v>0</v>
      </c>
      <c r="F462" s="68">
        <f>+E462/$E$494</f>
        <v>0</v>
      </c>
      <c r="G462" s="67">
        <v>1</v>
      </c>
      <c r="H462" s="68">
        <f>+G462/$G$494</f>
        <v>7.0219787936240437E-5</v>
      </c>
      <c r="I462" s="67">
        <v>0</v>
      </c>
      <c r="J462" s="68">
        <f>I462/$I$494</f>
        <v>0</v>
      </c>
      <c r="K462" s="67">
        <v>0</v>
      </c>
      <c r="L462" s="68">
        <f>+K462/$K$494</f>
        <v>0</v>
      </c>
      <c r="M462" s="69">
        <v>0</v>
      </c>
      <c r="N462" s="60">
        <f t="shared" si="102"/>
        <v>0</v>
      </c>
      <c r="O462" s="67">
        <f t="shared" si="103"/>
        <v>1</v>
      </c>
      <c r="P462" s="68">
        <f>+O462/$O$494</f>
        <v>1.6328929965219378E-5</v>
      </c>
    </row>
    <row r="463" spans="2:16" x14ac:dyDescent="0.25">
      <c r="B463" s="65" t="s">
        <v>534</v>
      </c>
      <c r="C463" s="67">
        <v>0</v>
      </c>
      <c r="D463" s="60">
        <f t="shared" si="101"/>
        <v>0</v>
      </c>
      <c r="E463" s="73">
        <v>0</v>
      </c>
      <c r="F463" s="68">
        <f>+E463/$E$494</f>
        <v>0</v>
      </c>
      <c r="G463" s="67">
        <v>1</v>
      </c>
      <c r="H463" s="68">
        <f>+G463/$G$494</f>
        <v>7.0219787936240437E-5</v>
      </c>
      <c r="I463" s="67">
        <v>0</v>
      </c>
      <c r="J463" s="68">
        <f>I463/$I$494</f>
        <v>0</v>
      </c>
      <c r="K463" s="67">
        <v>0</v>
      </c>
      <c r="L463" s="68">
        <f>+K463/$K$494</f>
        <v>0</v>
      </c>
      <c r="M463" s="69">
        <v>0</v>
      </c>
      <c r="N463" s="60">
        <f t="shared" si="102"/>
        <v>0</v>
      </c>
      <c r="O463" s="67">
        <f t="shared" si="103"/>
        <v>1</v>
      </c>
      <c r="P463" s="68">
        <f>+O463/$O$494</f>
        <v>1.6328929965219378E-5</v>
      </c>
    </row>
    <row r="464" spans="2:16" x14ac:dyDescent="0.25">
      <c r="B464" s="65" t="s">
        <v>535</v>
      </c>
      <c r="C464" s="67">
        <v>1</v>
      </c>
      <c r="D464" s="60">
        <f t="shared" si="101"/>
        <v>1.462629808395495E-4</v>
      </c>
      <c r="E464" s="73">
        <v>0</v>
      </c>
      <c r="F464" s="68">
        <v>0</v>
      </c>
      <c r="G464" s="67">
        <v>0</v>
      </c>
      <c r="H464" s="68">
        <v>0</v>
      </c>
      <c r="I464" s="67">
        <v>0</v>
      </c>
      <c r="J464" s="68">
        <v>0</v>
      </c>
      <c r="K464" s="67">
        <v>0</v>
      </c>
      <c r="L464" s="68">
        <v>0</v>
      </c>
      <c r="M464" s="69">
        <v>0</v>
      </c>
      <c r="N464" s="60">
        <f t="shared" si="102"/>
        <v>0</v>
      </c>
      <c r="O464" s="67">
        <f t="shared" si="103"/>
        <v>1</v>
      </c>
      <c r="P464" s="68">
        <v>0</v>
      </c>
    </row>
    <row r="465" spans="2:16" x14ac:dyDescent="0.25">
      <c r="B465" s="41" t="s">
        <v>536</v>
      </c>
      <c r="C465" s="67">
        <v>0</v>
      </c>
      <c r="D465" s="60">
        <f t="shared" si="101"/>
        <v>0</v>
      </c>
      <c r="E465" s="73">
        <v>0</v>
      </c>
      <c r="F465" s="68">
        <v>0</v>
      </c>
      <c r="G465" s="67">
        <v>0</v>
      </c>
      <c r="H465" s="68">
        <v>0</v>
      </c>
      <c r="I465" s="67">
        <v>1</v>
      </c>
      <c r="J465" s="68">
        <f>I465/$I$494</f>
        <v>2.2104332449160034E-4</v>
      </c>
      <c r="K465" s="67">
        <v>0</v>
      </c>
      <c r="L465" s="68">
        <f>+K465/$K$494</f>
        <v>0</v>
      </c>
      <c r="M465" s="69">
        <v>0</v>
      </c>
      <c r="N465" s="60">
        <f t="shared" si="102"/>
        <v>0</v>
      </c>
      <c r="O465" s="67">
        <f t="shared" si="103"/>
        <v>1</v>
      </c>
      <c r="P465" s="68">
        <v>0</v>
      </c>
    </row>
    <row r="466" spans="2:16" x14ac:dyDescent="0.25">
      <c r="B466" s="65" t="s">
        <v>537</v>
      </c>
      <c r="C466" s="67">
        <v>0</v>
      </c>
      <c r="D466" s="60">
        <f t="shared" si="101"/>
        <v>0</v>
      </c>
      <c r="E466" s="73">
        <v>1</v>
      </c>
      <c r="F466" s="68">
        <f>+E466/$E$494</f>
        <v>9.6237128284092002E-5</v>
      </c>
      <c r="G466" s="67">
        <v>0</v>
      </c>
      <c r="H466" s="68">
        <f>+G466/$G$494</f>
        <v>0</v>
      </c>
      <c r="I466" s="67">
        <v>0</v>
      </c>
      <c r="J466" s="68">
        <f>I466/$I$494</f>
        <v>0</v>
      </c>
      <c r="K466" s="67">
        <v>0</v>
      </c>
      <c r="L466" s="68">
        <f>+K466/$K$494</f>
        <v>0</v>
      </c>
      <c r="M466" s="69">
        <v>0</v>
      </c>
      <c r="N466" s="60">
        <f t="shared" si="102"/>
        <v>0</v>
      </c>
      <c r="O466" s="67">
        <f t="shared" si="103"/>
        <v>1</v>
      </c>
      <c r="P466" s="68">
        <f>+O466/$O$494</f>
        <v>1.6328929965219378E-5</v>
      </c>
    </row>
    <row r="467" spans="2:16" x14ac:dyDescent="0.25">
      <c r="B467" s="65" t="s">
        <v>538</v>
      </c>
      <c r="C467" s="67">
        <v>0</v>
      </c>
      <c r="D467" s="60">
        <f t="shared" ref="D467:D493" si="105">+C467/$C$494</f>
        <v>0</v>
      </c>
      <c r="E467" s="73">
        <v>0</v>
      </c>
      <c r="F467" s="68">
        <v>0</v>
      </c>
      <c r="G467" s="67">
        <v>0</v>
      </c>
      <c r="H467" s="68">
        <v>0</v>
      </c>
      <c r="I467" s="67">
        <v>0</v>
      </c>
      <c r="J467" s="68">
        <v>0</v>
      </c>
      <c r="K467" s="67">
        <v>0</v>
      </c>
      <c r="L467" s="68">
        <v>0</v>
      </c>
      <c r="M467" s="69">
        <v>1</v>
      </c>
      <c r="N467" s="60">
        <f t="shared" ref="N467:N493" si="106">+M467/$M$494</f>
        <v>6.2640942119769483E-5</v>
      </c>
      <c r="O467" s="67">
        <f t="shared" si="103"/>
        <v>1</v>
      </c>
      <c r="P467" s="68">
        <v>0</v>
      </c>
    </row>
    <row r="468" spans="2:16" x14ac:dyDescent="0.25">
      <c r="B468" s="65" t="s">
        <v>539</v>
      </c>
      <c r="C468" s="67">
        <v>0</v>
      </c>
      <c r="D468" s="60">
        <f t="shared" si="105"/>
        <v>0</v>
      </c>
      <c r="E468" s="73">
        <v>1</v>
      </c>
      <c r="F468" s="68">
        <f>+E468/$E$494</f>
        <v>9.6237128284092002E-5</v>
      </c>
      <c r="G468" s="67">
        <v>0</v>
      </c>
      <c r="H468" s="68">
        <f>+G468/$G$494</f>
        <v>0</v>
      </c>
      <c r="I468" s="67">
        <v>0</v>
      </c>
      <c r="J468" s="68">
        <f>I468/$I$494</f>
        <v>0</v>
      </c>
      <c r="K468" s="67">
        <v>0</v>
      </c>
      <c r="L468" s="68">
        <f>+K468/$K$494</f>
        <v>0</v>
      </c>
      <c r="M468" s="69">
        <v>0</v>
      </c>
      <c r="N468" s="60">
        <f t="shared" si="106"/>
        <v>0</v>
      </c>
      <c r="O468" s="67">
        <f t="shared" ref="O468:O491" si="107">+C468+E468+G468+I468+K468+M468</f>
        <v>1</v>
      </c>
      <c r="P468" s="68">
        <f>+O468/$O$494</f>
        <v>1.6328929965219378E-5</v>
      </c>
    </row>
    <row r="469" spans="2:16" x14ac:dyDescent="0.25">
      <c r="B469" s="65" t="s">
        <v>540</v>
      </c>
      <c r="C469" s="67">
        <v>0</v>
      </c>
      <c r="D469" s="60">
        <f t="shared" si="105"/>
        <v>0</v>
      </c>
      <c r="E469" s="73">
        <v>0</v>
      </c>
      <c r="F469" s="68">
        <f>+E469/$E$494</f>
        <v>0</v>
      </c>
      <c r="G469" s="67">
        <v>1</v>
      </c>
      <c r="H469" s="68">
        <f>+G469/$G$494</f>
        <v>7.0219787936240437E-5</v>
      </c>
      <c r="I469" s="67">
        <v>0</v>
      </c>
      <c r="J469" s="68">
        <f>I469/$I$494</f>
        <v>0</v>
      </c>
      <c r="K469" s="67">
        <v>0</v>
      </c>
      <c r="L469" s="68">
        <f>+K469/$K$494</f>
        <v>0</v>
      </c>
      <c r="M469" s="69">
        <v>0</v>
      </c>
      <c r="N469" s="60">
        <f t="shared" si="106"/>
        <v>0</v>
      </c>
      <c r="O469" s="67">
        <f t="shared" si="107"/>
        <v>1</v>
      </c>
      <c r="P469" s="68">
        <f>+O469/$O$494</f>
        <v>1.6328929965219378E-5</v>
      </c>
    </row>
    <row r="470" spans="2:16" x14ac:dyDescent="0.25">
      <c r="B470" s="65" t="s">
        <v>541</v>
      </c>
      <c r="C470" s="67">
        <v>0</v>
      </c>
      <c r="D470" s="60">
        <f t="shared" si="105"/>
        <v>0</v>
      </c>
      <c r="E470" s="73">
        <v>0</v>
      </c>
      <c r="F470" s="68">
        <v>0</v>
      </c>
      <c r="G470" s="67">
        <v>0</v>
      </c>
      <c r="H470" s="68">
        <v>0</v>
      </c>
      <c r="I470" s="67">
        <v>0</v>
      </c>
      <c r="J470" s="68">
        <v>0</v>
      </c>
      <c r="K470" s="67">
        <v>0</v>
      </c>
      <c r="L470" s="68">
        <v>0</v>
      </c>
      <c r="M470" s="69">
        <v>1</v>
      </c>
      <c r="N470" s="60">
        <f t="shared" si="106"/>
        <v>6.2640942119769483E-5</v>
      </c>
      <c r="O470" s="67">
        <f t="shared" si="107"/>
        <v>1</v>
      </c>
      <c r="P470" s="68">
        <v>0</v>
      </c>
    </row>
    <row r="471" spans="2:16" x14ac:dyDescent="0.25">
      <c r="B471" s="65" t="s">
        <v>542</v>
      </c>
      <c r="C471" s="67">
        <v>0</v>
      </c>
      <c r="D471" s="60">
        <f t="shared" si="105"/>
        <v>0</v>
      </c>
      <c r="E471" s="73">
        <v>1</v>
      </c>
      <c r="F471" s="68">
        <f>+E471/$E$494</f>
        <v>9.6237128284092002E-5</v>
      </c>
      <c r="G471" s="67">
        <v>0</v>
      </c>
      <c r="H471" s="68">
        <f>+G471/$G$494</f>
        <v>0</v>
      </c>
      <c r="I471" s="67">
        <v>0</v>
      </c>
      <c r="J471" s="68">
        <f>I471/$I$494</f>
        <v>0</v>
      </c>
      <c r="K471" s="67">
        <v>0</v>
      </c>
      <c r="L471" s="68">
        <f>+K471/$K$494</f>
        <v>0</v>
      </c>
      <c r="M471" s="69">
        <v>0</v>
      </c>
      <c r="N471" s="60">
        <f t="shared" si="106"/>
        <v>0</v>
      </c>
      <c r="O471" s="67">
        <f t="shared" si="107"/>
        <v>1</v>
      </c>
      <c r="P471" s="68">
        <f>+O471/$O$494</f>
        <v>1.6328929965219378E-5</v>
      </c>
    </row>
    <row r="472" spans="2:16" x14ac:dyDescent="0.25">
      <c r="B472" s="65" t="s">
        <v>543</v>
      </c>
      <c r="C472" s="67">
        <v>0</v>
      </c>
      <c r="D472" s="60">
        <f t="shared" si="105"/>
        <v>0</v>
      </c>
      <c r="E472" s="73">
        <v>0</v>
      </c>
      <c r="F472" s="68">
        <f>+E472/$E$494</f>
        <v>0</v>
      </c>
      <c r="G472" s="67">
        <v>1</v>
      </c>
      <c r="H472" s="68">
        <f>+G472/$G$494</f>
        <v>7.0219787936240437E-5</v>
      </c>
      <c r="I472" s="67">
        <v>0</v>
      </c>
      <c r="J472" s="68">
        <f>I472/$I$494</f>
        <v>0</v>
      </c>
      <c r="K472" s="67">
        <v>0</v>
      </c>
      <c r="L472" s="68">
        <f>+K472/$K$494</f>
        <v>0</v>
      </c>
      <c r="M472" s="69">
        <v>0</v>
      </c>
      <c r="N472" s="60">
        <f t="shared" si="106"/>
        <v>0</v>
      </c>
      <c r="O472" s="67">
        <f t="shared" si="107"/>
        <v>1</v>
      </c>
      <c r="P472" s="68">
        <f>+O472/$O$494</f>
        <v>1.6328929965219378E-5</v>
      </c>
    </row>
    <row r="473" spans="2:16" x14ac:dyDescent="0.25">
      <c r="B473" s="65" t="s">
        <v>544</v>
      </c>
      <c r="C473" s="67">
        <v>0</v>
      </c>
      <c r="D473" s="60">
        <f t="shared" si="105"/>
        <v>0</v>
      </c>
      <c r="E473" s="73">
        <v>0</v>
      </c>
      <c r="F473" s="68">
        <v>0</v>
      </c>
      <c r="G473" s="67">
        <v>0</v>
      </c>
      <c r="H473" s="68">
        <v>0</v>
      </c>
      <c r="I473" s="67">
        <v>0</v>
      </c>
      <c r="J473" s="68">
        <v>0</v>
      </c>
      <c r="K473" s="67">
        <v>1</v>
      </c>
      <c r="L473" s="68">
        <f>+K473/$K$494</f>
        <v>1.0771219302024989E-4</v>
      </c>
      <c r="M473" s="69">
        <v>0</v>
      </c>
      <c r="N473" s="60">
        <f t="shared" si="106"/>
        <v>0</v>
      </c>
      <c r="O473" s="67">
        <f t="shared" si="107"/>
        <v>1</v>
      </c>
      <c r="P473" s="68">
        <v>0</v>
      </c>
    </row>
    <row r="474" spans="2:16" x14ac:dyDescent="0.25">
      <c r="B474" s="65" t="s">
        <v>545</v>
      </c>
      <c r="C474" s="67">
        <v>0</v>
      </c>
      <c r="D474" s="60">
        <f t="shared" si="105"/>
        <v>0</v>
      </c>
      <c r="E474" s="73">
        <v>0</v>
      </c>
      <c r="F474" s="68">
        <v>0</v>
      </c>
      <c r="G474" s="67">
        <v>0</v>
      </c>
      <c r="H474" s="68">
        <v>0</v>
      </c>
      <c r="I474" s="67">
        <v>0</v>
      </c>
      <c r="J474" s="68">
        <v>0</v>
      </c>
      <c r="K474" s="67">
        <v>0</v>
      </c>
      <c r="L474" s="68">
        <v>0</v>
      </c>
      <c r="M474" s="69">
        <v>1</v>
      </c>
      <c r="N474" s="60">
        <f t="shared" si="106"/>
        <v>6.2640942119769483E-5</v>
      </c>
      <c r="O474" s="67">
        <f t="shared" si="107"/>
        <v>1</v>
      </c>
      <c r="P474" s="68">
        <v>0</v>
      </c>
    </row>
    <row r="475" spans="2:16" x14ac:dyDescent="0.25">
      <c r="B475" s="65" t="s">
        <v>546</v>
      </c>
      <c r="C475" s="67">
        <v>0</v>
      </c>
      <c r="D475" s="60">
        <f t="shared" si="105"/>
        <v>0</v>
      </c>
      <c r="E475" s="73">
        <v>0</v>
      </c>
      <c r="F475" s="68">
        <v>0</v>
      </c>
      <c r="G475" s="67">
        <v>0</v>
      </c>
      <c r="H475" s="68">
        <v>0</v>
      </c>
      <c r="I475" s="67">
        <v>0</v>
      </c>
      <c r="J475" s="68">
        <v>0</v>
      </c>
      <c r="K475" s="67">
        <v>0</v>
      </c>
      <c r="L475" s="68">
        <v>0</v>
      </c>
      <c r="M475" s="69">
        <v>1</v>
      </c>
      <c r="N475" s="60">
        <f t="shared" si="106"/>
        <v>6.2640942119769483E-5</v>
      </c>
      <c r="O475" s="67">
        <f t="shared" si="107"/>
        <v>1</v>
      </c>
      <c r="P475" s="68">
        <v>0</v>
      </c>
    </row>
    <row r="476" spans="2:16" x14ac:dyDescent="0.25">
      <c r="B476" s="65" t="s">
        <v>547</v>
      </c>
      <c r="C476" s="67">
        <v>0</v>
      </c>
      <c r="D476" s="60">
        <f t="shared" si="105"/>
        <v>0</v>
      </c>
      <c r="E476" s="73">
        <v>0</v>
      </c>
      <c r="F476" s="68">
        <f>+E476/$E$494</f>
        <v>0</v>
      </c>
      <c r="G476" s="67">
        <v>1</v>
      </c>
      <c r="H476" s="68">
        <f>+G476/$G$494</f>
        <v>7.0219787936240437E-5</v>
      </c>
      <c r="I476" s="67">
        <v>0</v>
      </c>
      <c r="J476" s="68">
        <f>I476/$I$494</f>
        <v>0</v>
      </c>
      <c r="K476" s="67">
        <v>0</v>
      </c>
      <c r="L476" s="68">
        <f>+K476/$K$494</f>
        <v>0</v>
      </c>
      <c r="M476" s="69">
        <v>0</v>
      </c>
      <c r="N476" s="60">
        <f t="shared" si="106"/>
        <v>0</v>
      </c>
      <c r="O476" s="67">
        <f t="shared" si="107"/>
        <v>1</v>
      </c>
      <c r="P476" s="68">
        <f>+O476/$O$494</f>
        <v>1.6328929965219378E-5</v>
      </c>
    </row>
    <row r="477" spans="2:16" x14ac:dyDescent="0.25">
      <c r="B477" s="74" t="s">
        <v>548</v>
      </c>
      <c r="C477" s="67">
        <v>0</v>
      </c>
      <c r="D477" s="60">
        <f t="shared" si="105"/>
        <v>0</v>
      </c>
      <c r="E477" s="67">
        <v>0</v>
      </c>
      <c r="F477" s="68">
        <v>0</v>
      </c>
      <c r="G477" s="67">
        <v>0</v>
      </c>
      <c r="H477" s="68">
        <v>0</v>
      </c>
      <c r="I477" s="67">
        <v>0</v>
      </c>
      <c r="J477" s="68">
        <v>0</v>
      </c>
      <c r="K477" s="67">
        <v>0</v>
      </c>
      <c r="L477" s="68">
        <v>0</v>
      </c>
      <c r="M477" s="69">
        <v>1</v>
      </c>
      <c r="N477" s="60">
        <f t="shared" si="106"/>
        <v>6.2640942119769483E-5</v>
      </c>
      <c r="O477" s="67">
        <f t="shared" si="107"/>
        <v>1</v>
      </c>
      <c r="P477" s="68">
        <v>0</v>
      </c>
    </row>
    <row r="478" spans="2:16" x14ac:dyDescent="0.25">
      <c r="B478" s="65" t="s">
        <v>549</v>
      </c>
      <c r="C478" s="67">
        <v>0</v>
      </c>
      <c r="D478" s="60">
        <f t="shared" si="105"/>
        <v>0</v>
      </c>
      <c r="E478" s="67">
        <v>1</v>
      </c>
      <c r="F478" s="68">
        <f>+E478/$E$494</f>
        <v>9.6237128284092002E-5</v>
      </c>
      <c r="G478" s="67">
        <v>0</v>
      </c>
      <c r="H478" s="68">
        <f>+G478/$G$494</f>
        <v>0</v>
      </c>
      <c r="I478" s="67">
        <v>0</v>
      </c>
      <c r="J478" s="68">
        <f>I478/$I$494</f>
        <v>0</v>
      </c>
      <c r="K478" s="67">
        <v>0</v>
      </c>
      <c r="L478" s="68">
        <f>+K478/$K$494</f>
        <v>0</v>
      </c>
      <c r="M478" s="69">
        <v>0</v>
      </c>
      <c r="N478" s="60">
        <f t="shared" si="106"/>
        <v>0</v>
      </c>
      <c r="O478" s="67">
        <f t="shared" si="107"/>
        <v>1</v>
      </c>
      <c r="P478" s="68">
        <f>+O478/$O$494</f>
        <v>1.6328929965219378E-5</v>
      </c>
    </row>
    <row r="479" spans="2:16" x14ac:dyDescent="0.25">
      <c r="B479" s="65" t="s">
        <v>550</v>
      </c>
      <c r="C479" s="67">
        <v>0</v>
      </c>
      <c r="D479" s="60">
        <f t="shared" si="105"/>
        <v>0</v>
      </c>
      <c r="E479" s="67">
        <v>0</v>
      </c>
      <c r="F479" s="68">
        <v>0</v>
      </c>
      <c r="G479" s="67">
        <v>0</v>
      </c>
      <c r="H479" s="68">
        <v>0</v>
      </c>
      <c r="I479" s="67">
        <v>0</v>
      </c>
      <c r="J479" s="68">
        <v>0</v>
      </c>
      <c r="K479" s="67">
        <v>0</v>
      </c>
      <c r="L479" s="68">
        <v>0</v>
      </c>
      <c r="M479" s="69">
        <v>1</v>
      </c>
      <c r="N479" s="60">
        <f t="shared" si="106"/>
        <v>6.2640942119769483E-5</v>
      </c>
      <c r="O479" s="67">
        <f t="shared" si="107"/>
        <v>1</v>
      </c>
      <c r="P479" s="68">
        <v>0</v>
      </c>
    </row>
    <row r="480" spans="2:16" x14ac:dyDescent="0.25">
      <c r="B480" s="65" t="s">
        <v>551</v>
      </c>
      <c r="C480" s="67">
        <v>1</v>
      </c>
      <c r="D480" s="60">
        <f t="shared" si="105"/>
        <v>1.462629808395495E-4</v>
      </c>
      <c r="E480" s="67">
        <v>0</v>
      </c>
      <c r="F480" s="68">
        <v>0</v>
      </c>
      <c r="G480" s="67">
        <v>0</v>
      </c>
      <c r="H480" s="68">
        <v>0</v>
      </c>
      <c r="I480" s="67">
        <v>0</v>
      </c>
      <c r="J480" s="68">
        <v>0</v>
      </c>
      <c r="K480" s="67">
        <v>0</v>
      </c>
      <c r="L480" s="68">
        <v>0</v>
      </c>
      <c r="M480" s="69">
        <v>0</v>
      </c>
      <c r="N480" s="60">
        <f t="shared" si="106"/>
        <v>0</v>
      </c>
      <c r="O480" s="67">
        <f t="shared" si="107"/>
        <v>1</v>
      </c>
      <c r="P480" s="68">
        <v>0</v>
      </c>
    </row>
    <row r="481" spans="2:16" x14ac:dyDescent="0.25">
      <c r="B481" s="65" t="s">
        <v>552</v>
      </c>
      <c r="C481" s="67">
        <v>1</v>
      </c>
      <c r="D481" s="60">
        <f t="shared" si="105"/>
        <v>1.462629808395495E-4</v>
      </c>
      <c r="E481" s="67">
        <v>0</v>
      </c>
      <c r="F481" s="68">
        <v>0</v>
      </c>
      <c r="G481" s="67">
        <v>0</v>
      </c>
      <c r="H481" s="68">
        <v>0</v>
      </c>
      <c r="I481" s="67">
        <v>0</v>
      </c>
      <c r="J481" s="68">
        <v>0</v>
      </c>
      <c r="K481" s="67">
        <v>0</v>
      </c>
      <c r="L481" s="68">
        <v>0</v>
      </c>
      <c r="M481" s="69">
        <v>0</v>
      </c>
      <c r="N481" s="60">
        <f t="shared" si="106"/>
        <v>0</v>
      </c>
      <c r="O481" s="67">
        <f t="shared" si="107"/>
        <v>1</v>
      </c>
      <c r="P481" s="68">
        <v>0</v>
      </c>
    </row>
    <row r="482" spans="2:16" x14ac:dyDescent="0.25">
      <c r="B482" s="65" t="s">
        <v>553</v>
      </c>
      <c r="C482" s="67">
        <v>0</v>
      </c>
      <c r="D482" s="60">
        <f t="shared" si="105"/>
        <v>0</v>
      </c>
      <c r="E482" s="67">
        <v>0</v>
      </c>
      <c r="F482" s="68">
        <f>+E482/$E$494</f>
        <v>0</v>
      </c>
      <c r="G482" s="67">
        <v>1</v>
      </c>
      <c r="H482" s="68">
        <f>+G482/$G$494</f>
        <v>7.0219787936240437E-5</v>
      </c>
      <c r="I482" s="67">
        <v>0</v>
      </c>
      <c r="J482" s="68">
        <f>I482/$I$494</f>
        <v>0</v>
      </c>
      <c r="K482" s="67">
        <v>0</v>
      </c>
      <c r="L482" s="68">
        <f t="shared" ref="L482:L487" si="108">+K482/$K$494</f>
        <v>0</v>
      </c>
      <c r="M482" s="69">
        <v>0</v>
      </c>
      <c r="N482" s="60">
        <f t="shared" si="106"/>
        <v>0</v>
      </c>
      <c r="O482" s="67">
        <f t="shared" si="107"/>
        <v>1</v>
      </c>
      <c r="P482" s="68">
        <f>+O482/$O$494</f>
        <v>1.6328929965219378E-5</v>
      </c>
    </row>
    <row r="483" spans="2:16" x14ac:dyDescent="0.25">
      <c r="B483" s="65" t="s">
        <v>554</v>
      </c>
      <c r="C483" s="67">
        <v>0</v>
      </c>
      <c r="D483" s="60">
        <f t="shared" si="105"/>
        <v>0</v>
      </c>
      <c r="E483" s="67">
        <v>0</v>
      </c>
      <c r="F483" s="68">
        <f>+E483/$E$494</f>
        <v>0</v>
      </c>
      <c r="G483" s="67">
        <v>1</v>
      </c>
      <c r="H483" s="68">
        <f>+G483/$G$494</f>
        <v>7.0219787936240437E-5</v>
      </c>
      <c r="I483" s="67">
        <v>0</v>
      </c>
      <c r="J483" s="68">
        <f>I483/$I$494</f>
        <v>0</v>
      </c>
      <c r="K483" s="67">
        <v>0</v>
      </c>
      <c r="L483" s="68">
        <f t="shared" si="108"/>
        <v>0</v>
      </c>
      <c r="M483" s="69">
        <v>0</v>
      </c>
      <c r="N483" s="60">
        <f t="shared" si="106"/>
        <v>0</v>
      </c>
      <c r="O483" s="67">
        <f t="shared" si="107"/>
        <v>1</v>
      </c>
      <c r="P483" s="68">
        <f>+O483/$O$494</f>
        <v>1.6328929965219378E-5</v>
      </c>
    </row>
    <row r="484" spans="2:16" x14ac:dyDescent="0.25">
      <c r="B484" s="65" t="s">
        <v>555</v>
      </c>
      <c r="C484" s="67">
        <v>0</v>
      </c>
      <c r="D484" s="60">
        <f t="shared" si="105"/>
        <v>0</v>
      </c>
      <c r="E484" s="67">
        <v>0</v>
      </c>
      <c r="F484" s="68">
        <v>0</v>
      </c>
      <c r="G484" s="67">
        <v>0</v>
      </c>
      <c r="H484" s="68">
        <v>0</v>
      </c>
      <c r="I484" s="67">
        <v>0</v>
      </c>
      <c r="J484" s="68">
        <v>0</v>
      </c>
      <c r="K484" s="67">
        <v>1</v>
      </c>
      <c r="L484" s="68">
        <f t="shared" si="108"/>
        <v>1.0771219302024989E-4</v>
      </c>
      <c r="M484" s="69">
        <v>0</v>
      </c>
      <c r="N484" s="60">
        <f t="shared" si="106"/>
        <v>0</v>
      </c>
      <c r="O484" s="67">
        <f t="shared" si="107"/>
        <v>1</v>
      </c>
      <c r="P484" s="68">
        <v>0</v>
      </c>
    </row>
    <row r="485" spans="2:16" x14ac:dyDescent="0.25">
      <c r="B485" s="41" t="s">
        <v>556</v>
      </c>
      <c r="C485" s="67">
        <v>0</v>
      </c>
      <c r="D485" s="60">
        <f t="shared" si="105"/>
        <v>0</v>
      </c>
      <c r="E485" s="67">
        <v>0</v>
      </c>
      <c r="F485" s="68">
        <v>0</v>
      </c>
      <c r="G485" s="67">
        <v>0</v>
      </c>
      <c r="H485" s="68">
        <v>0</v>
      </c>
      <c r="I485" s="67">
        <v>1</v>
      </c>
      <c r="J485" s="68">
        <f>I485/$I$494</f>
        <v>2.2104332449160034E-4</v>
      </c>
      <c r="K485" s="67">
        <v>0</v>
      </c>
      <c r="L485" s="68">
        <f t="shared" si="108"/>
        <v>0</v>
      </c>
      <c r="M485" s="69">
        <v>0</v>
      </c>
      <c r="N485" s="60">
        <f t="shared" si="106"/>
        <v>0</v>
      </c>
      <c r="O485" s="67">
        <f t="shared" si="107"/>
        <v>1</v>
      </c>
      <c r="P485" s="68">
        <v>0</v>
      </c>
    </row>
    <row r="486" spans="2:16" x14ac:dyDescent="0.25">
      <c r="B486" s="65" t="s">
        <v>557</v>
      </c>
      <c r="C486" s="67">
        <v>0</v>
      </c>
      <c r="D486" s="60">
        <f t="shared" si="105"/>
        <v>0</v>
      </c>
      <c r="E486" s="67">
        <v>1</v>
      </c>
      <c r="F486" s="68">
        <f>+E486/$E$494</f>
        <v>9.6237128284092002E-5</v>
      </c>
      <c r="G486" s="67">
        <v>0</v>
      </c>
      <c r="H486" s="68">
        <f>+G486/$G$494</f>
        <v>0</v>
      </c>
      <c r="I486" s="67">
        <v>0</v>
      </c>
      <c r="J486" s="68">
        <f>I486/$I$494</f>
        <v>0</v>
      </c>
      <c r="K486" s="67">
        <v>0</v>
      </c>
      <c r="L486" s="68">
        <f t="shared" si="108"/>
        <v>0</v>
      </c>
      <c r="M486" s="69">
        <v>0</v>
      </c>
      <c r="N486" s="60">
        <f t="shared" si="106"/>
        <v>0</v>
      </c>
      <c r="O486" s="67">
        <f t="shared" si="107"/>
        <v>1</v>
      </c>
      <c r="P486" s="68">
        <f>+O486/$O$494</f>
        <v>1.6328929965219378E-5</v>
      </c>
    </row>
    <row r="487" spans="2:16" x14ac:dyDescent="0.25">
      <c r="B487" s="65" t="s">
        <v>558</v>
      </c>
      <c r="C487" s="67">
        <v>0</v>
      </c>
      <c r="D487" s="60">
        <f t="shared" si="105"/>
        <v>0</v>
      </c>
      <c r="E487" s="67">
        <v>1</v>
      </c>
      <c r="F487" s="68">
        <f>+E487/$E$494</f>
        <v>9.6237128284092002E-5</v>
      </c>
      <c r="G487" s="67">
        <v>0</v>
      </c>
      <c r="H487" s="68">
        <f>+G487/$G$494</f>
        <v>0</v>
      </c>
      <c r="I487" s="67">
        <v>0</v>
      </c>
      <c r="J487" s="68">
        <f>I487/$I$494</f>
        <v>0</v>
      </c>
      <c r="K487" s="67">
        <v>0</v>
      </c>
      <c r="L487" s="68">
        <f t="shared" si="108"/>
        <v>0</v>
      </c>
      <c r="M487" s="69">
        <v>0</v>
      </c>
      <c r="N487" s="60">
        <f t="shared" si="106"/>
        <v>0</v>
      </c>
      <c r="O487" s="67">
        <f t="shared" si="107"/>
        <v>1</v>
      </c>
      <c r="P487" s="68">
        <f>+O487/$O$494</f>
        <v>1.6328929965219378E-5</v>
      </c>
    </row>
    <row r="488" spans="2:16" x14ac:dyDescent="0.25">
      <c r="B488" s="41" t="s">
        <v>559</v>
      </c>
      <c r="C488" s="67">
        <v>0</v>
      </c>
      <c r="D488" s="60">
        <f t="shared" si="105"/>
        <v>0</v>
      </c>
      <c r="E488" s="67">
        <v>0</v>
      </c>
      <c r="F488" s="68">
        <v>0</v>
      </c>
      <c r="G488" s="67">
        <v>0</v>
      </c>
      <c r="H488" s="68">
        <v>0</v>
      </c>
      <c r="I488" s="67">
        <v>0</v>
      </c>
      <c r="J488" s="68">
        <v>0</v>
      </c>
      <c r="K488" s="67">
        <v>0</v>
      </c>
      <c r="L488" s="68">
        <v>0</v>
      </c>
      <c r="M488" s="69">
        <v>1</v>
      </c>
      <c r="N488" s="60">
        <f t="shared" si="106"/>
        <v>6.2640942119769483E-5</v>
      </c>
      <c r="O488" s="67">
        <f t="shared" si="107"/>
        <v>1</v>
      </c>
      <c r="P488" s="68">
        <v>0</v>
      </c>
    </row>
    <row r="489" spans="2:16" x14ac:dyDescent="0.25">
      <c r="B489" s="65" t="s">
        <v>560</v>
      </c>
      <c r="C489" s="67">
        <v>0</v>
      </c>
      <c r="D489" s="60">
        <f t="shared" si="105"/>
        <v>0</v>
      </c>
      <c r="E489" s="67">
        <v>0</v>
      </c>
      <c r="F489" s="68">
        <v>0</v>
      </c>
      <c r="G489" s="67">
        <v>0</v>
      </c>
      <c r="H489" s="68">
        <v>0</v>
      </c>
      <c r="I489" s="67">
        <v>0</v>
      </c>
      <c r="J489" s="68">
        <v>0</v>
      </c>
      <c r="K489" s="67">
        <v>0</v>
      </c>
      <c r="L489" s="68">
        <v>0</v>
      </c>
      <c r="M489" s="69">
        <v>1</v>
      </c>
      <c r="N489" s="60">
        <f t="shared" si="106"/>
        <v>6.2640942119769483E-5</v>
      </c>
      <c r="O489" s="67">
        <f t="shared" si="107"/>
        <v>1</v>
      </c>
      <c r="P489" s="68">
        <v>0</v>
      </c>
    </row>
    <row r="490" spans="2:16" x14ac:dyDescent="0.25">
      <c r="B490" s="65" t="s">
        <v>561</v>
      </c>
      <c r="C490" s="67">
        <v>1</v>
      </c>
      <c r="D490" s="60">
        <f t="shared" si="105"/>
        <v>1.462629808395495E-4</v>
      </c>
      <c r="E490" s="67">
        <v>0</v>
      </c>
      <c r="F490" s="68">
        <v>0</v>
      </c>
      <c r="G490" s="67">
        <v>0</v>
      </c>
      <c r="H490" s="68">
        <v>0</v>
      </c>
      <c r="I490" s="67">
        <v>0</v>
      </c>
      <c r="J490" s="68">
        <v>0</v>
      </c>
      <c r="K490" s="67">
        <v>0</v>
      </c>
      <c r="L490" s="68">
        <v>0</v>
      </c>
      <c r="M490" s="69">
        <v>0</v>
      </c>
      <c r="N490" s="60">
        <f t="shared" si="106"/>
        <v>0</v>
      </c>
      <c r="O490" s="67">
        <f t="shared" si="107"/>
        <v>1</v>
      </c>
      <c r="P490" s="68">
        <v>0</v>
      </c>
    </row>
    <row r="491" spans="2:16" x14ac:dyDescent="0.25">
      <c r="B491" s="65" t="s">
        <v>562</v>
      </c>
      <c r="C491" s="67">
        <v>0</v>
      </c>
      <c r="D491" s="60">
        <f t="shared" si="105"/>
        <v>0</v>
      </c>
      <c r="E491" s="67">
        <v>0</v>
      </c>
      <c r="F491" s="68">
        <v>0</v>
      </c>
      <c r="G491" s="67">
        <v>0</v>
      </c>
      <c r="H491" s="68">
        <v>0</v>
      </c>
      <c r="I491" s="67">
        <v>0</v>
      </c>
      <c r="J491" s="68">
        <v>0</v>
      </c>
      <c r="K491" s="67">
        <v>1</v>
      </c>
      <c r="L491" s="68">
        <f>+K491/$K$494</f>
        <v>1.0771219302024989E-4</v>
      </c>
      <c r="M491" s="69">
        <v>0</v>
      </c>
      <c r="N491" s="60">
        <f t="shared" si="106"/>
        <v>0</v>
      </c>
      <c r="O491" s="67">
        <f t="shared" si="107"/>
        <v>1</v>
      </c>
      <c r="P491" s="68">
        <v>0</v>
      </c>
    </row>
    <row r="492" spans="2:16" x14ac:dyDescent="0.25">
      <c r="B492" s="65" t="s">
        <v>563</v>
      </c>
      <c r="C492" s="67">
        <v>0</v>
      </c>
      <c r="D492" s="60">
        <f t="shared" si="105"/>
        <v>0</v>
      </c>
      <c r="E492" s="67">
        <v>0</v>
      </c>
      <c r="F492" s="68">
        <f>+E492/$E$494</f>
        <v>0</v>
      </c>
      <c r="G492" s="67">
        <v>1</v>
      </c>
      <c r="H492" s="68">
        <f>+G492/$G$494</f>
        <v>7.0219787936240437E-5</v>
      </c>
      <c r="I492" s="67">
        <v>0</v>
      </c>
      <c r="J492" s="68">
        <f>I492/$I$494</f>
        <v>0</v>
      </c>
      <c r="K492" s="67">
        <v>0</v>
      </c>
      <c r="L492" s="68">
        <f>+K492/$K$494</f>
        <v>0</v>
      </c>
      <c r="M492" s="69">
        <v>0</v>
      </c>
      <c r="N492" s="60">
        <f t="shared" si="106"/>
        <v>0</v>
      </c>
      <c r="O492" s="67">
        <f>+C492+E492+G492+I492+K492+M492</f>
        <v>1</v>
      </c>
      <c r="P492" s="68">
        <f>+O492/$O$494</f>
        <v>1.6328929965219378E-5</v>
      </c>
    </row>
    <row r="493" spans="2:16" x14ac:dyDescent="0.25">
      <c r="B493" s="64" t="s">
        <v>564</v>
      </c>
      <c r="C493" s="75">
        <v>0</v>
      </c>
      <c r="D493" s="76">
        <f t="shared" si="105"/>
        <v>0</v>
      </c>
      <c r="E493" s="77">
        <v>0</v>
      </c>
      <c r="F493" s="78">
        <v>0</v>
      </c>
      <c r="G493" s="77">
        <v>0</v>
      </c>
      <c r="H493" s="78">
        <v>0</v>
      </c>
      <c r="I493" s="77">
        <v>0</v>
      </c>
      <c r="J493" s="78">
        <v>0</v>
      </c>
      <c r="K493" s="77">
        <v>0</v>
      </c>
      <c r="L493" s="78">
        <v>0</v>
      </c>
      <c r="M493" s="77">
        <v>0</v>
      </c>
      <c r="N493" s="78">
        <f t="shared" si="106"/>
        <v>0</v>
      </c>
      <c r="O493" s="75">
        <f>+C493+E493+G493+I493+K493+M493</f>
        <v>0</v>
      </c>
      <c r="P493" s="78">
        <v>0</v>
      </c>
    </row>
    <row r="494" spans="2:16" x14ac:dyDescent="0.25">
      <c r="B494" s="86" t="s">
        <v>39</v>
      </c>
      <c r="C494" s="90">
        <f>SUM(C19:C493)</f>
        <v>6837</v>
      </c>
      <c r="D494" s="91">
        <f>SUM(D19:D493)</f>
        <v>0.99999999999999889</v>
      </c>
      <c r="E494" s="90">
        <f>SUM(E19:E493)</f>
        <v>10391</v>
      </c>
      <c r="F494" s="91">
        <f>+E494/$E$494</f>
        <v>1</v>
      </c>
      <c r="G494" s="90">
        <f>SUM(G19:G493)</f>
        <v>14241</v>
      </c>
      <c r="H494" s="91">
        <f>+G494/$G$494</f>
        <v>1</v>
      </c>
      <c r="I494" s="90">
        <f>SUM(I19:I493)</f>
        <v>4524</v>
      </c>
      <c r="J494" s="91">
        <f>+I494/$I$494</f>
        <v>1</v>
      </c>
      <c r="K494" s="90">
        <f>SUM(K19:K493)</f>
        <v>9284</v>
      </c>
      <c r="L494" s="91">
        <f>+O494/$O$494</f>
        <v>1</v>
      </c>
      <c r="M494" s="90">
        <f>SUM(M19:M493)</f>
        <v>15964</v>
      </c>
      <c r="N494" s="91">
        <f>+F494/$O$494</f>
        <v>1.6328929965219378E-5</v>
      </c>
      <c r="O494" s="90">
        <f>SUM(O19:O493)</f>
        <v>61241</v>
      </c>
      <c r="P494" s="91">
        <v>1</v>
      </c>
    </row>
    <row r="496" spans="2:16" x14ac:dyDescent="0.25">
      <c r="B496" s="2" t="s">
        <v>565</v>
      </c>
    </row>
    <row r="498" spans="2:17" x14ac:dyDescent="0.25">
      <c r="B498" s="88" t="s">
        <v>566</v>
      </c>
      <c r="C498" s="89">
        <v>2017</v>
      </c>
      <c r="D498" s="88" t="s">
        <v>152</v>
      </c>
      <c r="E498" s="89">
        <v>2018</v>
      </c>
      <c r="F498" s="88" t="s">
        <v>153</v>
      </c>
      <c r="G498" s="89">
        <v>2019</v>
      </c>
      <c r="H498" s="88" t="s">
        <v>154</v>
      </c>
      <c r="I498" s="89">
        <v>2020</v>
      </c>
      <c r="J498" s="88" t="s">
        <v>155</v>
      </c>
      <c r="K498" s="89">
        <v>2021</v>
      </c>
      <c r="L498" s="88" t="s">
        <v>156</v>
      </c>
      <c r="M498" s="89">
        <v>2022</v>
      </c>
      <c r="N498" s="88" t="s">
        <v>157</v>
      </c>
      <c r="O498" s="88" t="s">
        <v>150</v>
      </c>
      <c r="P498" s="88" t="s">
        <v>158</v>
      </c>
      <c r="Q498" s="88" t="s">
        <v>7</v>
      </c>
    </row>
    <row r="499" spans="2:17" x14ac:dyDescent="0.25">
      <c r="B499" s="65" t="s">
        <v>567</v>
      </c>
      <c r="C499" s="79">
        <v>3894</v>
      </c>
      <c r="D499" s="80">
        <f>+(C499/$C$501)</f>
        <v>0.56954804738920584</v>
      </c>
      <c r="E499" s="81">
        <v>6414</v>
      </c>
      <c r="F499" s="22">
        <f>+E499/$E$501</f>
        <v>0.61726494081416605</v>
      </c>
      <c r="G499" s="81">
        <v>8981</v>
      </c>
      <c r="H499" s="22">
        <f>+G499/$G$501</f>
        <v>0.63064391545537535</v>
      </c>
      <c r="I499" s="81">
        <v>2833</v>
      </c>
      <c r="J499" s="22">
        <f>+I499/$I$501</f>
        <v>0.62621573828470378</v>
      </c>
      <c r="K499" s="81">
        <v>5592</v>
      </c>
      <c r="L499" s="22">
        <f>+K499/$K$501</f>
        <v>0.60232658336923739</v>
      </c>
      <c r="M499" s="81">
        <v>9271</v>
      </c>
      <c r="N499" s="22">
        <f>+M499/$M$501</f>
        <v>0.58074417439238291</v>
      </c>
      <c r="O499" s="82">
        <f>SUM(C499,E499,G499,I499,K499,M499)</f>
        <v>36985</v>
      </c>
      <c r="P499" s="22">
        <f>+O499/$O$501</f>
        <v>0.60392547476363878</v>
      </c>
      <c r="Q499" s="7">
        <f>(M499-K499)/K499</f>
        <v>0.65790414878397707</v>
      </c>
    </row>
    <row r="500" spans="2:17" x14ac:dyDescent="0.25">
      <c r="B500" s="65" t="s">
        <v>568</v>
      </c>
      <c r="C500" s="81">
        <v>2943</v>
      </c>
      <c r="D500" s="80">
        <f>+(C500/$C$501)</f>
        <v>0.43045195261079422</v>
      </c>
      <c r="E500" s="81">
        <v>3977</v>
      </c>
      <c r="F500" s="22">
        <f>+E500/$E$501</f>
        <v>0.38273505918583389</v>
      </c>
      <c r="G500" s="81">
        <v>5260</v>
      </c>
      <c r="H500" s="22">
        <f>+G500/$G$501</f>
        <v>0.36935608454462465</v>
      </c>
      <c r="I500" s="81">
        <v>1691</v>
      </c>
      <c r="J500" s="22">
        <f>+I500/$I$501</f>
        <v>0.37378426171529622</v>
      </c>
      <c r="K500" s="81">
        <v>3692</v>
      </c>
      <c r="L500" s="22">
        <f>+K500/$K$501</f>
        <v>0.39767341663076261</v>
      </c>
      <c r="M500" s="81">
        <v>6693</v>
      </c>
      <c r="N500" s="22">
        <f>+M500/$M$501</f>
        <v>0.41925582560761715</v>
      </c>
      <c r="O500" s="82">
        <f>SUM(C500,E500,G500,I500,K500,M500)</f>
        <v>24256</v>
      </c>
      <c r="P500" s="22">
        <f>+O500/$O$501</f>
        <v>0.39607452523636127</v>
      </c>
      <c r="Q500" s="7">
        <f>(M500-K500)/K500</f>
        <v>0.81283856988082337</v>
      </c>
    </row>
    <row r="501" spans="2:17" x14ac:dyDescent="0.25">
      <c r="B501" s="86" t="s">
        <v>150</v>
      </c>
      <c r="C501" s="92">
        <f t="shared" ref="C501:M501" si="109">SUM(C499:C500)</f>
        <v>6837</v>
      </c>
      <c r="D501" s="93">
        <f t="shared" si="109"/>
        <v>1</v>
      </c>
      <c r="E501" s="92">
        <f t="shared" si="109"/>
        <v>10391</v>
      </c>
      <c r="F501" s="93">
        <f>+E501/$E$494</f>
        <v>1</v>
      </c>
      <c r="G501" s="92">
        <f t="shared" si="109"/>
        <v>14241</v>
      </c>
      <c r="H501" s="93">
        <f>+G501/$G$494</f>
        <v>1</v>
      </c>
      <c r="I501" s="92">
        <f t="shared" si="109"/>
        <v>4524</v>
      </c>
      <c r="J501" s="93">
        <f>+I501/$I$501</f>
        <v>1</v>
      </c>
      <c r="K501" s="92">
        <f t="shared" si="109"/>
        <v>9284</v>
      </c>
      <c r="L501" s="93">
        <f>+K501/$K$501</f>
        <v>1</v>
      </c>
      <c r="M501" s="92">
        <f t="shared" si="109"/>
        <v>15964</v>
      </c>
      <c r="N501" s="93">
        <f>+M501/M501</f>
        <v>1</v>
      </c>
      <c r="O501" s="92">
        <f>SUM(O499:O500)</f>
        <v>61241</v>
      </c>
      <c r="P501" s="93">
        <f>+O501/$O$494</f>
        <v>1</v>
      </c>
      <c r="Q501" s="93">
        <f>+M501/$M$501</f>
        <v>1</v>
      </c>
    </row>
    <row r="502" spans="2:17" x14ac:dyDescent="0.25">
      <c r="C502" s="15"/>
      <c r="O502" s="15"/>
    </row>
    <row r="503" spans="2:17" x14ac:dyDescent="0.25">
      <c r="B503" s="2"/>
    </row>
    <row r="504" spans="2:17" x14ac:dyDescent="0.25">
      <c r="B504" s="2"/>
    </row>
    <row r="505" spans="2:17" x14ac:dyDescent="0.25">
      <c r="B505" s="2"/>
    </row>
    <row r="506" spans="2:17" x14ac:dyDescent="0.25">
      <c r="B506" s="2" t="s">
        <v>569</v>
      </c>
    </row>
    <row r="508" spans="2:17" ht="30" x14ac:dyDescent="0.25">
      <c r="B508" s="88" t="s">
        <v>570</v>
      </c>
      <c r="C508" s="89">
        <v>2017</v>
      </c>
      <c r="D508" s="88" t="s">
        <v>152</v>
      </c>
      <c r="E508" s="89">
        <v>2018</v>
      </c>
      <c r="F508" s="88" t="s">
        <v>153</v>
      </c>
      <c r="G508" s="89">
        <v>2019</v>
      </c>
      <c r="H508" s="88" t="s">
        <v>154</v>
      </c>
      <c r="I508" s="89">
        <v>2020</v>
      </c>
      <c r="J508" s="88" t="s">
        <v>155</v>
      </c>
      <c r="K508" s="89">
        <v>2021</v>
      </c>
      <c r="L508" s="88" t="s">
        <v>156</v>
      </c>
      <c r="M508" s="89">
        <v>2022</v>
      </c>
      <c r="N508" s="88" t="s">
        <v>157</v>
      </c>
      <c r="O508" s="88" t="s">
        <v>150</v>
      </c>
      <c r="P508" s="88" t="s">
        <v>158</v>
      </c>
      <c r="Q508" s="94" t="s">
        <v>571</v>
      </c>
    </row>
    <row r="509" spans="2:17" x14ac:dyDescent="0.25">
      <c r="B509" s="57" t="s">
        <v>48</v>
      </c>
      <c r="C509" s="81">
        <v>2756</v>
      </c>
      <c r="D509" s="7">
        <f>+C509/$C$516</f>
        <v>0.40310077519379844</v>
      </c>
      <c r="E509" s="81">
        <v>5445</v>
      </c>
      <c r="F509" s="7">
        <f t="shared" ref="F509:F516" si="110">+E509/$E$516</f>
        <v>0.52401116350688093</v>
      </c>
      <c r="G509" s="81">
        <v>7531</v>
      </c>
      <c r="H509" s="7">
        <f t="shared" ref="H509:H516" si="111">+G509/$G$516</f>
        <v>0.52882522294782675</v>
      </c>
      <c r="I509" s="81">
        <v>2828</v>
      </c>
      <c r="J509" s="7">
        <f t="shared" ref="J509:J516" si="112">I509/$I$516</f>
        <v>0.62511052166224579</v>
      </c>
      <c r="K509" s="81">
        <v>5283</v>
      </c>
      <c r="L509" s="7">
        <f t="shared" ref="L509:L515" si="113">K509/$K$516</f>
        <v>0.56904351572598022</v>
      </c>
      <c r="M509" s="81">
        <v>8349</v>
      </c>
      <c r="N509" s="7">
        <f>+M509/$M$516</f>
        <v>0.52298922575795537</v>
      </c>
      <c r="O509" s="82">
        <f>SUM(C509,E509,G509,I509,K509,M509)</f>
        <v>32192</v>
      </c>
      <c r="P509" s="7">
        <f t="shared" ref="P509:P515" si="114">+O509/$O$516</f>
        <v>0.52566091344034227</v>
      </c>
      <c r="Q509" s="13">
        <f>(M509-K509)/K509</f>
        <v>0.58035207268597389</v>
      </c>
    </row>
    <row r="510" spans="2:17" x14ac:dyDescent="0.25">
      <c r="B510" s="57" t="s">
        <v>572</v>
      </c>
      <c r="C510" s="81">
        <v>3238</v>
      </c>
      <c r="D510" s="7">
        <f t="shared" ref="D510:D515" si="115">+C510/$C$516</f>
        <v>0.47359953195846133</v>
      </c>
      <c r="E510" s="81">
        <v>3763</v>
      </c>
      <c r="F510" s="7">
        <f t="shared" si="110"/>
        <v>0.36214031373303823</v>
      </c>
      <c r="G510" s="81">
        <v>4953</v>
      </c>
      <c r="H510" s="7">
        <f t="shared" si="111"/>
        <v>0.34779860964819886</v>
      </c>
      <c r="I510" s="81">
        <v>1192</v>
      </c>
      <c r="J510" s="7">
        <f t="shared" si="112"/>
        <v>0.26348364279398762</v>
      </c>
      <c r="K510" s="81">
        <v>2860</v>
      </c>
      <c r="L510" s="7">
        <f t="shared" si="113"/>
        <v>0.30805687203791471</v>
      </c>
      <c r="M510" s="81">
        <v>5986</v>
      </c>
      <c r="N510" s="7">
        <f>+M510/$M$516</f>
        <v>0.37496867952894014</v>
      </c>
      <c r="O510" s="82">
        <f t="shared" ref="O510:O515" si="116">SUM(C510,E510,G510,I510,K510,M510)</f>
        <v>21992</v>
      </c>
      <c r="P510" s="7">
        <f t="shared" si="114"/>
        <v>0.35910582779510458</v>
      </c>
      <c r="Q510" s="13">
        <f>(M510-K510)/K510</f>
        <v>1.093006993006993</v>
      </c>
    </row>
    <row r="511" spans="2:17" x14ac:dyDescent="0.25">
      <c r="B511" s="57" t="s">
        <v>573</v>
      </c>
      <c r="C511" s="81">
        <v>587</v>
      </c>
      <c r="D511" s="7">
        <f t="shared" si="115"/>
        <v>8.5856369752815562E-2</v>
      </c>
      <c r="E511" s="81">
        <v>789</v>
      </c>
      <c r="F511" s="7">
        <f t="shared" si="110"/>
        <v>7.593109421614859E-2</v>
      </c>
      <c r="G511" s="81">
        <v>1105</v>
      </c>
      <c r="H511" s="7">
        <f t="shared" si="111"/>
        <v>7.759286566954568E-2</v>
      </c>
      <c r="I511" s="81">
        <v>289</v>
      </c>
      <c r="J511" s="7">
        <f t="shared" si="112"/>
        <v>6.3881520778072506E-2</v>
      </c>
      <c r="K511" s="81">
        <v>751</v>
      </c>
      <c r="L511" s="7">
        <f t="shared" si="113"/>
        <v>8.0891856958207664E-2</v>
      </c>
      <c r="M511" s="81">
        <v>993</v>
      </c>
      <c r="N511" s="7">
        <f>+M511/$M$516</f>
        <v>6.2202455524931095E-2</v>
      </c>
      <c r="O511" s="82">
        <f t="shared" si="116"/>
        <v>4514</v>
      </c>
      <c r="P511" s="7">
        <f t="shared" si="114"/>
        <v>7.3708789863000279E-2</v>
      </c>
      <c r="Q511" s="13">
        <f>(M511-K511)/K511</f>
        <v>0.322237017310253</v>
      </c>
    </row>
    <row r="512" spans="2:17" x14ac:dyDescent="0.25">
      <c r="B512" s="57" t="s">
        <v>574</v>
      </c>
      <c r="C512" s="81">
        <v>125</v>
      </c>
      <c r="D512" s="7">
        <f t="shared" si="115"/>
        <v>1.8282872604943688E-2</v>
      </c>
      <c r="E512" s="81">
        <v>176</v>
      </c>
      <c r="F512" s="7">
        <f t="shared" si="110"/>
        <v>1.6937734578000192E-2</v>
      </c>
      <c r="G512" s="81">
        <v>368</v>
      </c>
      <c r="H512" s="7">
        <f t="shared" si="111"/>
        <v>2.584088196053648E-2</v>
      </c>
      <c r="I512" s="81">
        <v>128</v>
      </c>
      <c r="J512" s="7">
        <f t="shared" si="112"/>
        <v>2.8293545534924844E-2</v>
      </c>
      <c r="K512" s="81">
        <v>235</v>
      </c>
      <c r="L512" s="7">
        <f t="shared" si="113"/>
        <v>2.5312365359758726E-2</v>
      </c>
      <c r="M512" s="81">
        <v>506</v>
      </c>
      <c r="N512" s="7">
        <f t="shared" ref="N512:N516" si="117">+M512/$M$516</f>
        <v>3.169631671260336E-2</v>
      </c>
      <c r="O512" s="82">
        <f t="shared" si="116"/>
        <v>1538</v>
      </c>
      <c r="P512" s="7">
        <f t="shared" si="114"/>
        <v>2.5113894286507406E-2</v>
      </c>
      <c r="Q512" s="13">
        <f>(M512-K512)/K512</f>
        <v>1.1531914893617021</v>
      </c>
    </row>
    <row r="513" spans="2:18" x14ac:dyDescent="0.25">
      <c r="B513" s="57" t="s">
        <v>575</v>
      </c>
      <c r="C513" s="81">
        <v>22</v>
      </c>
      <c r="D513" s="7">
        <f t="shared" si="115"/>
        <v>3.217785578470089E-3</v>
      </c>
      <c r="E513" s="81">
        <v>40</v>
      </c>
      <c r="F513" s="7">
        <f t="shared" si="110"/>
        <v>3.8494851313636801E-3</v>
      </c>
      <c r="G513" s="81">
        <v>5</v>
      </c>
      <c r="H513" s="7">
        <f t="shared" si="111"/>
        <v>3.5109893968120215E-4</v>
      </c>
      <c r="I513" s="81">
        <v>49</v>
      </c>
      <c r="J513" s="7">
        <f t="shared" si="112"/>
        <v>1.0831122900088417E-2</v>
      </c>
      <c r="K513" s="96">
        <v>82</v>
      </c>
      <c r="L513" s="7">
        <f t="shared" si="113"/>
        <v>8.8323998276604917E-3</v>
      </c>
      <c r="M513" s="96">
        <v>0</v>
      </c>
      <c r="N513" s="7">
        <f t="shared" si="117"/>
        <v>0</v>
      </c>
      <c r="O513" s="82">
        <f t="shared" si="116"/>
        <v>198</v>
      </c>
      <c r="P513" s="7">
        <f t="shared" si="114"/>
        <v>3.233128133113437E-3</v>
      </c>
      <c r="Q513" s="13">
        <f>(M513-K513)/K513</f>
        <v>-1</v>
      </c>
    </row>
    <row r="514" spans="2:18" x14ac:dyDescent="0.25">
      <c r="B514" s="57" t="s">
        <v>576</v>
      </c>
      <c r="C514" s="81">
        <v>31</v>
      </c>
      <c r="D514" s="7">
        <f t="shared" si="115"/>
        <v>4.5341524060260345E-3</v>
      </c>
      <c r="E514" s="81">
        <v>55</v>
      </c>
      <c r="F514" s="7">
        <f t="shared" si="110"/>
        <v>5.2930420556250605E-3</v>
      </c>
      <c r="G514" s="81">
        <v>80</v>
      </c>
      <c r="H514" s="7">
        <f t="shared" si="111"/>
        <v>5.6175830348992343E-3</v>
      </c>
      <c r="I514" s="81">
        <v>35</v>
      </c>
      <c r="J514" s="7">
        <f t="shared" si="112"/>
        <v>7.7365163572060127E-3</v>
      </c>
      <c r="K514" s="81">
        <v>73</v>
      </c>
      <c r="L514" s="7">
        <f t="shared" si="113"/>
        <v>7.8629900904782415E-3</v>
      </c>
      <c r="M514" s="81">
        <v>110</v>
      </c>
      <c r="N514" s="7">
        <f t="shared" si="117"/>
        <v>6.890503633174643E-3</v>
      </c>
      <c r="O514" s="82">
        <f t="shared" si="116"/>
        <v>384</v>
      </c>
      <c r="P514" s="7">
        <f t="shared" si="114"/>
        <v>6.270309106644242E-3</v>
      </c>
      <c r="Q514" s="13">
        <f>(M514-K514)/$K$514</f>
        <v>0.50684931506849318</v>
      </c>
    </row>
    <row r="515" spans="2:18" x14ac:dyDescent="0.25">
      <c r="B515" s="57" t="s">
        <v>577</v>
      </c>
      <c r="C515" s="81">
        <v>78</v>
      </c>
      <c r="D515" s="7">
        <f t="shared" si="115"/>
        <v>1.1408512505484861E-2</v>
      </c>
      <c r="E515" s="81">
        <v>123</v>
      </c>
      <c r="F515" s="7">
        <f t="shared" si="110"/>
        <v>1.1837166778943316E-2</v>
      </c>
      <c r="G515" s="81">
        <v>199</v>
      </c>
      <c r="H515" s="7">
        <f t="shared" si="111"/>
        <v>1.3973737799311846E-2</v>
      </c>
      <c r="I515" s="81">
        <v>3</v>
      </c>
      <c r="J515" s="7">
        <f t="shared" si="112"/>
        <v>6.6312997347480103E-4</v>
      </c>
      <c r="K515" s="97">
        <v>0</v>
      </c>
      <c r="L515" s="7">
        <f t="shared" si="113"/>
        <v>0</v>
      </c>
      <c r="M515" s="97">
        <v>20</v>
      </c>
      <c r="N515" s="7">
        <f t="shared" si="117"/>
        <v>1.2528188423953897E-3</v>
      </c>
      <c r="O515" s="82">
        <f t="shared" si="116"/>
        <v>423</v>
      </c>
      <c r="P515" s="7">
        <f t="shared" si="114"/>
        <v>6.9071373752877972E-3</v>
      </c>
      <c r="Q515" s="13">
        <f>(M515-K515)/$K$514</f>
        <v>0.27397260273972601</v>
      </c>
    </row>
    <row r="516" spans="2:18" x14ac:dyDescent="0.25">
      <c r="B516" s="88" t="s">
        <v>39</v>
      </c>
      <c r="C516" s="92">
        <f t="shared" ref="C516:M516" si="118">SUM(C509:C515)</f>
        <v>6837</v>
      </c>
      <c r="D516" s="95">
        <f>SUM(D509:D515)</f>
        <v>1</v>
      </c>
      <c r="E516" s="92">
        <f t="shared" si="118"/>
        <v>10391</v>
      </c>
      <c r="F516" s="93">
        <f t="shared" si="110"/>
        <v>1</v>
      </c>
      <c r="G516" s="92">
        <f t="shared" si="118"/>
        <v>14241</v>
      </c>
      <c r="H516" s="93">
        <f t="shared" si="111"/>
        <v>1</v>
      </c>
      <c r="I516" s="92">
        <f t="shared" si="118"/>
        <v>4524</v>
      </c>
      <c r="J516" s="93">
        <f t="shared" si="112"/>
        <v>1</v>
      </c>
      <c r="K516" s="92">
        <f t="shared" si="118"/>
        <v>9284</v>
      </c>
      <c r="L516" s="93">
        <f>+O516/$O$516</f>
        <v>1</v>
      </c>
      <c r="M516" s="92">
        <f t="shared" si="118"/>
        <v>15964</v>
      </c>
      <c r="N516" s="93">
        <f t="shared" si="117"/>
        <v>1</v>
      </c>
      <c r="O516" s="92">
        <f>SUM(O509:O515)</f>
        <v>61241</v>
      </c>
      <c r="P516" s="93">
        <f>(G516-E516)/E516</f>
        <v>0.37051294389375422</v>
      </c>
      <c r="Q516" s="93">
        <f>(M516-K516)/K516</f>
        <v>0.71951744937526929</v>
      </c>
    </row>
    <row r="518" spans="2:18" x14ac:dyDescent="0.25">
      <c r="B518" s="2" t="s">
        <v>578</v>
      </c>
    </row>
    <row r="520" spans="2:18" x14ac:dyDescent="0.25">
      <c r="B520" s="88" t="s">
        <v>579</v>
      </c>
      <c r="C520" s="89">
        <v>2017</v>
      </c>
      <c r="D520" s="88" t="s">
        <v>152</v>
      </c>
      <c r="E520" s="89">
        <v>2018</v>
      </c>
      <c r="F520" s="88" t="s">
        <v>153</v>
      </c>
      <c r="G520" s="89">
        <v>2019</v>
      </c>
      <c r="H520" s="88" t="s">
        <v>154</v>
      </c>
      <c r="I520" s="89">
        <v>2020</v>
      </c>
      <c r="J520" s="88" t="s">
        <v>155</v>
      </c>
      <c r="K520" s="89">
        <v>2021</v>
      </c>
      <c r="L520" s="88" t="s">
        <v>156</v>
      </c>
      <c r="M520" s="89">
        <v>2022</v>
      </c>
      <c r="N520" s="88" t="s">
        <v>157</v>
      </c>
      <c r="O520" s="88" t="s">
        <v>150</v>
      </c>
      <c r="P520" s="88" t="s">
        <v>158</v>
      </c>
      <c r="Q520" s="88" t="s">
        <v>580</v>
      </c>
      <c r="R520" s="88" t="s">
        <v>580</v>
      </c>
    </row>
    <row r="521" spans="2:18" x14ac:dyDescent="0.25">
      <c r="B521" s="57" t="s">
        <v>581</v>
      </c>
      <c r="C521" s="81">
        <v>1107</v>
      </c>
      <c r="D521" s="7">
        <f>+C521/$C$524</f>
        <v>0.1619131197893813</v>
      </c>
      <c r="E521" s="81">
        <v>1424</v>
      </c>
      <c r="F521" s="7">
        <f>+E521/$E$524</f>
        <v>0.13704167067654702</v>
      </c>
      <c r="G521" s="81">
        <v>1760</v>
      </c>
      <c r="H521" s="7">
        <f>+G521/$G$524</f>
        <v>0.12358682676778317</v>
      </c>
      <c r="I521" s="81">
        <v>579</v>
      </c>
      <c r="J521" s="7">
        <f>+I521/$I$524</f>
        <v>0.12798408488063662</v>
      </c>
      <c r="K521" s="81">
        <v>737</v>
      </c>
      <c r="L521" s="7">
        <f>+K521/$K$524</f>
        <v>7.9383886255924171E-2</v>
      </c>
      <c r="M521" s="81">
        <v>1823</v>
      </c>
      <c r="N521" s="7">
        <f>+M521/$M$524</f>
        <v>0.11419443748433976</v>
      </c>
      <c r="O521" s="81">
        <f>SUM(C521,E521,G521,I521,K521,M521)</f>
        <v>7430</v>
      </c>
      <c r="P521" s="7">
        <f>+O521/$O$524</f>
        <v>0.12132394964157998</v>
      </c>
      <c r="Q521" s="7">
        <f>(K521-I521)/K521</f>
        <v>0.21438263229308005</v>
      </c>
      <c r="R521" s="7">
        <f>(M521-K521)/K521</f>
        <v>1.4735413839891451</v>
      </c>
    </row>
    <row r="522" spans="2:18" x14ac:dyDescent="0.25">
      <c r="B522" s="57" t="s">
        <v>44</v>
      </c>
      <c r="C522" s="81">
        <v>475</v>
      </c>
      <c r="D522" s="7">
        <f>+C522/$C$524</f>
        <v>6.9474915898786016E-2</v>
      </c>
      <c r="E522" s="81">
        <v>848</v>
      </c>
      <c r="F522" s="7">
        <f>+E522/$E$524</f>
        <v>8.1609084784910024E-2</v>
      </c>
      <c r="G522" s="81">
        <v>1134</v>
      </c>
      <c r="H522" s="7">
        <f>+G522/$G$524</f>
        <v>7.9629239519696651E-2</v>
      </c>
      <c r="I522" s="81">
        <v>7</v>
      </c>
      <c r="J522" s="7">
        <f>+I522/$I$524</f>
        <v>1.5473032714412025E-3</v>
      </c>
      <c r="K522" s="98">
        <v>0</v>
      </c>
      <c r="L522" s="7">
        <f>+K522/$K$524</f>
        <v>0</v>
      </c>
      <c r="M522" s="98">
        <v>186</v>
      </c>
      <c r="N522" s="7">
        <f>+M522/$M$524</f>
        <v>1.1651215234277123E-2</v>
      </c>
      <c r="O522" s="81">
        <f t="shared" ref="O522:O523" si="119">SUM(C522,E522,G522,I522,K522,M522)</f>
        <v>2650</v>
      </c>
      <c r="P522" s="7">
        <f>+O522/$O$524</f>
        <v>4.3271664407831353E-2</v>
      </c>
      <c r="Q522" s="7">
        <v>0</v>
      </c>
      <c r="R522" s="7"/>
    </row>
    <row r="523" spans="2:18" x14ac:dyDescent="0.25">
      <c r="B523" s="57" t="s">
        <v>582</v>
      </c>
      <c r="C523" s="81">
        <v>5255</v>
      </c>
      <c r="D523" s="7">
        <f>+C523/$C$524</f>
        <v>0.76861196431183265</v>
      </c>
      <c r="E523" s="81">
        <v>8119</v>
      </c>
      <c r="F523" s="7">
        <f>+E523/$E$524</f>
        <v>0.78134924453854293</v>
      </c>
      <c r="G523" s="81">
        <v>11347</v>
      </c>
      <c r="H523" s="7">
        <f>+G523/$G$524</f>
        <v>0.79678393371252021</v>
      </c>
      <c r="I523" s="81">
        <f>3995-57</f>
        <v>3938</v>
      </c>
      <c r="J523" s="7">
        <f>+I523/$I$524</f>
        <v>0.87046861184792224</v>
      </c>
      <c r="K523" s="81">
        <v>8547</v>
      </c>
      <c r="L523" s="7">
        <f>+K523/$K$524</f>
        <v>0.92061611374407581</v>
      </c>
      <c r="M523" s="81">
        <v>13955</v>
      </c>
      <c r="N523" s="7">
        <f>+M523/$M$524</f>
        <v>0.87415434728138308</v>
      </c>
      <c r="O523" s="81">
        <f t="shared" si="119"/>
        <v>51161</v>
      </c>
      <c r="P523" s="7">
        <f>+O523/$O$524</f>
        <v>0.83540438595058863</v>
      </c>
      <c r="Q523" s="7">
        <f>(K523-I523)/K523</f>
        <v>0.53925353925353925</v>
      </c>
      <c r="R523" s="7">
        <f t="shared" ref="R523:R524" si="120">(M523-K523)/K523</f>
        <v>0.63273663273663272</v>
      </c>
    </row>
    <row r="524" spans="2:18" x14ac:dyDescent="0.25">
      <c r="B524" s="88" t="s">
        <v>39</v>
      </c>
      <c r="C524" s="92">
        <f t="shared" ref="C524:O524" si="121">SUM(C521:C523)</f>
        <v>6837</v>
      </c>
      <c r="D524" s="95">
        <f>SUM(D521:D523)</f>
        <v>1</v>
      </c>
      <c r="E524" s="92">
        <f t="shared" si="121"/>
        <v>10391</v>
      </c>
      <c r="F524" s="93">
        <f>+E524/$E$524</f>
        <v>1</v>
      </c>
      <c r="G524" s="92">
        <f t="shared" si="121"/>
        <v>14241</v>
      </c>
      <c r="H524" s="93">
        <f>+G524/$G$524</f>
        <v>1</v>
      </c>
      <c r="I524" s="92">
        <f t="shared" si="121"/>
        <v>4524</v>
      </c>
      <c r="J524" s="93">
        <f>+I524/$I$524</f>
        <v>1</v>
      </c>
      <c r="K524" s="92">
        <f t="shared" si="121"/>
        <v>9284</v>
      </c>
      <c r="L524" s="93">
        <f>+K524/$K$524</f>
        <v>1</v>
      </c>
      <c r="M524" s="92">
        <f t="shared" si="121"/>
        <v>15964</v>
      </c>
      <c r="N524" s="93">
        <f>+M524/M524</f>
        <v>1</v>
      </c>
      <c r="O524" s="92">
        <f t="shared" si="121"/>
        <v>61241</v>
      </c>
      <c r="P524" s="93">
        <f>+O524/$O$524</f>
        <v>1</v>
      </c>
      <c r="Q524" s="93">
        <f>(K524-I524)/K524</f>
        <v>0.51271003877638943</v>
      </c>
      <c r="R524" s="93">
        <f t="shared" si="120"/>
        <v>0.71951744937526929</v>
      </c>
    </row>
    <row r="525" spans="2:18" ht="24" customHeight="1" x14ac:dyDescent="0.25">
      <c r="I525" s="15"/>
    </row>
    <row r="526" spans="2:18" x14ac:dyDescent="0.25">
      <c r="B526" s="83"/>
      <c r="C526" s="83"/>
      <c r="D526" s="83"/>
      <c r="E526" s="83"/>
      <c r="F526" s="83"/>
      <c r="G526" s="83"/>
      <c r="H526" s="83"/>
      <c r="I526" s="83"/>
      <c r="J526" s="83"/>
      <c r="K526" s="83"/>
    </row>
    <row r="527" spans="2:18" x14ac:dyDescent="0.25">
      <c r="B527" s="83"/>
      <c r="C527" s="83"/>
      <c r="D527" s="83"/>
      <c r="E527" s="83"/>
      <c r="F527" s="83"/>
      <c r="G527" s="83"/>
      <c r="H527" s="83"/>
      <c r="I527" s="83"/>
      <c r="J527" s="83"/>
      <c r="K527" s="83"/>
    </row>
    <row r="528" spans="2:18" x14ac:dyDescent="0.25">
      <c r="B528" s="83"/>
      <c r="C528" s="83"/>
      <c r="D528" s="83"/>
      <c r="E528" s="83"/>
      <c r="F528" s="83"/>
      <c r="G528" s="83"/>
      <c r="H528" s="83"/>
      <c r="I528" s="83"/>
      <c r="J528" s="83"/>
      <c r="K528" s="83"/>
    </row>
    <row r="529" spans="2:11" x14ac:dyDescent="0.25">
      <c r="B529" s="83"/>
      <c r="C529" s="83"/>
      <c r="D529" s="83"/>
      <c r="E529" s="83"/>
      <c r="F529" s="83"/>
      <c r="G529" s="83"/>
      <c r="H529" s="83"/>
      <c r="I529" s="83"/>
      <c r="J529" s="83"/>
      <c r="K529" s="83"/>
    </row>
    <row r="530" spans="2:11" x14ac:dyDescent="0.25">
      <c r="B530" s="83"/>
      <c r="C530" s="83"/>
      <c r="D530" s="83"/>
      <c r="E530" s="83"/>
      <c r="F530" s="83"/>
      <c r="G530" s="83"/>
      <c r="H530" s="83"/>
      <c r="I530" s="83"/>
      <c r="J530" s="83"/>
      <c r="K530" s="83"/>
    </row>
    <row r="531" spans="2:11" x14ac:dyDescent="0.25">
      <c r="B531" s="83"/>
      <c r="C531" s="83"/>
      <c r="D531" s="83"/>
      <c r="E531" s="83"/>
      <c r="F531" s="83"/>
      <c r="G531" s="83"/>
      <c r="H531" s="83"/>
      <c r="I531" s="83"/>
      <c r="J531" s="83"/>
      <c r="K531" s="83"/>
    </row>
  </sheetData>
  <mergeCells count="2">
    <mergeCell ref="B526:K531"/>
    <mergeCell ref="R52:AA6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2FF13-122B-409A-A205-3A305A71769D}">
  <dimension ref="B2:AD428"/>
  <sheetViews>
    <sheetView showGridLines="0" topLeftCell="A15" zoomScale="99" zoomScaleNormal="99" workbookViewId="0">
      <selection activeCell="E426" sqref="E426"/>
    </sheetView>
  </sheetViews>
  <sheetFormatPr baseColWidth="10" defaultColWidth="11.42578125" defaultRowHeight="15" x14ac:dyDescent="0.25"/>
  <cols>
    <col min="1" max="1" width="1.42578125" style="43" customWidth="1"/>
    <col min="2" max="2" width="21.85546875" style="43" customWidth="1"/>
    <col min="3" max="3" width="23.85546875" style="43" customWidth="1"/>
    <col min="4" max="4" width="20.7109375" style="43" customWidth="1"/>
    <col min="5" max="5" width="21.85546875" style="43" customWidth="1"/>
    <col min="6" max="7" width="20.7109375" style="43" bestFit="1" customWidth="1"/>
    <col min="8" max="8" width="23.42578125" style="43" customWidth="1"/>
    <col min="9" max="9" width="20.42578125" style="43" bestFit="1" customWidth="1"/>
    <col min="10" max="10" width="20" style="43" customWidth="1"/>
    <col min="11" max="11" width="12.42578125" style="43" customWidth="1"/>
    <col min="12" max="12" width="18.42578125" style="43" customWidth="1"/>
    <col min="13" max="13" width="11.7109375" style="43" bestFit="1" customWidth="1"/>
    <col min="14" max="14" width="19.140625" style="43" customWidth="1"/>
    <col min="15" max="21" width="11.42578125" style="43"/>
    <col min="22" max="22" width="23.85546875" style="43" customWidth="1"/>
    <col min="23" max="23" width="19.28515625" style="100" bestFit="1" customWidth="1"/>
    <col min="24" max="24" width="11.42578125" style="43"/>
    <col min="25" max="25" width="11.42578125" style="45"/>
    <col min="26" max="16384" width="11.42578125" style="43"/>
  </cols>
  <sheetData>
    <row r="2" spans="2:27" ht="18.75" customHeight="1" x14ac:dyDescent="0.3">
      <c r="B2" s="150" t="s">
        <v>583</v>
      </c>
      <c r="C2" s="150"/>
      <c r="D2" s="150"/>
      <c r="E2" s="150"/>
      <c r="F2" s="150"/>
      <c r="G2" s="150"/>
      <c r="H2" s="150"/>
      <c r="I2" s="150"/>
      <c r="J2" s="150"/>
      <c r="K2" s="150"/>
    </row>
    <row r="4" spans="2:27" ht="15.75" x14ac:dyDescent="0.25">
      <c r="B4" s="55" t="s">
        <v>584</v>
      </c>
    </row>
    <row r="5" spans="2:27" ht="15.75" x14ac:dyDescent="0.25">
      <c r="B5" s="55"/>
    </row>
    <row r="6" spans="2:27" x14ac:dyDescent="0.25">
      <c r="B6" s="151" t="s">
        <v>585</v>
      </c>
      <c r="C6" s="152" t="s">
        <v>586</v>
      </c>
      <c r="D6" s="153"/>
      <c r="E6" s="153"/>
      <c r="F6" s="153"/>
      <c r="G6" s="153"/>
      <c r="H6" s="153"/>
      <c r="I6" s="153"/>
      <c r="J6" s="153"/>
      <c r="W6" s="43"/>
      <c r="X6" s="100"/>
      <c r="Y6" s="43"/>
      <c r="Z6" s="45"/>
    </row>
    <row r="7" spans="2:27" x14ac:dyDescent="0.25">
      <c r="B7" s="154"/>
      <c r="C7" s="85">
        <v>2017</v>
      </c>
      <c r="D7" s="85">
        <v>2018</v>
      </c>
      <c r="E7" s="85">
        <v>2019</v>
      </c>
      <c r="F7" s="85">
        <v>2020</v>
      </c>
      <c r="G7" s="85">
        <v>2021</v>
      </c>
      <c r="H7" s="85">
        <v>2022</v>
      </c>
      <c r="I7" s="85" t="s">
        <v>587</v>
      </c>
      <c r="J7" s="155" t="s">
        <v>588</v>
      </c>
      <c r="W7" s="43"/>
      <c r="Y7" s="100"/>
      <c r="AA7" s="45"/>
    </row>
    <row r="8" spans="2:27" x14ac:dyDescent="0.25">
      <c r="B8" s="68" t="s">
        <v>589</v>
      </c>
      <c r="C8" s="157">
        <v>1697234000</v>
      </c>
      <c r="D8" s="158">
        <v>1730136000.5000007</v>
      </c>
      <c r="E8" s="158">
        <v>3593382000</v>
      </c>
      <c r="F8" s="158">
        <v>988055000</v>
      </c>
      <c r="G8" s="158">
        <v>239616000</v>
      </c>
      <c r="H8" s="158">
        <v>2916240509.5999999</v>
      </c>
      <c r="I8" s="159">
        <f>SUM(C8:H8)</f>
        <v>11164663510.1</v>
      </c>
      <c r="J8" s="22">
        <f>+H8/$H$12</f>
        <v>4.8440438815868028E-2</v>
      </c>
      <c r="K8" s="45"/>
      <c r="W8" s="43"/>
      <c r="Y8" s="100"/>
      <c r="AA8" s="45"/>
    </row>
    <row r="9" spans="2:27" x14ac:dyDescent="0.25">
      <c r="B9" s="68" t="s">
        <v>590</v>
      </c>
      <c r="C9" s="157">
        <v>1232365650</v>
      </c>
      <c r="D9" s="158">
        <v>1670045300</v>
      </c>
      <c r="E9" s="158">
        <v>1679530000</v>
      </c>
      <c r="F9" s="158">
        <v>610691000</v>
      </c>
      <c r="G9" s="158">
        <v>673253000</v>
      </c>
      <c r="H9" s="158">
        <v>2945528000.4000001</v>
      </c>
      <c r="I9" s="159">
        <f t="shared" ref="I9:I11" si="0">SUM(C9:H9)</f>
        <v>8811412950.3999996</v>
      </c>
      <c r="J9" s="22">
        <f>+H9/$H$12</f>
        <v>4.8926920949799536E-2</v>
      </c>
      <c r="W9" s="43"/>
      <c r="Y9" s="100"/>
      <c r="AA9" s="45"/>
    </row>
    <row r="10" spans="2:27" x14ac:dyDescent="0.25">
      <c r="B10" s="68" t="s">
        <v>591</v>
      </c>
      <c r="C10" s="157">
        <v>18769678999.999989</v>
      </c>
      <c r="D10" s="158">
        <v>18276441699.5</v>
      </c>
      <c r="E10" s="158">
        <v>24064058402.999996</v>
      </c>
      <c r="F10" s="158">
        <v>4498124346.999999</v>
      </c>
      <c r="G10" s="158">
        <v>4896770000</v>
      </c>
      <c r="H10" s="158">
        <v>54340834540.01001</v>
      </c>
      <c r="I10" s="159">
        <f t="shared" si="0"/>
        <v>124845907989.50999</v>
      </c>
      <c r="J10" s="22">
        <f>+H10/$H$12</f>
        <v>0.90263264023433243</v>
      </c>
      <c r="W10" s="43"/>
      <c r="Y10" s="100"/>
      <c r="AA10" s="45"/>
    </row>
    <row r="11" spans="2:27" x14ac:dyDescent="0.25">
      <c r="B11" s="68" t="s">
        <v>592</v>
      </c>
      <c r="C11" s="157"/>
      <c r="D11" s="158">
        <v>0</v>
      </c>
      <c r="E11" s="158">
        <v>0</v>
      </c>
      <c r="F11" s="158">
        <v>27877000</v>
      </c>
      <c r="G11" s="158">
        <v>0</v>
      </c>
      <c r="H11" s="158">
        <v>0</v>
      </c>
      <c r="I11" s="159">
        <f t="shared" si="0"/>
        <v>27877000</v>
      </c>
      <c r="J11" s="22">
        <f>+H11/$H$12</f>
        <v>0</v>
      </c>
      <c r="W11" s="43"/>
      <c r="Y11" s="100"/>
      <c r="AA11" s="45"/>
    </row>
    <row r="12" spans="2:27" x14ac:dyDescent="0.25">
      <c r="B12" s="156" t="s">
        <v>593</v>
      </c>
      <c r="C12" s="88">
        <f>SUM(C8:C11)</f>
        <v>21699278649.999989</v>
      </c>
      <c r="D12" s="88">
        <v>21676623000</v>
      </c>
      <c r="E12" s="88">
        <f t="shared" ref="E12:J12" si="1">SUM(E8:E11)</f>
        <v>29336970402.999996</v>
      </c>
      <c r="F12" s="88">
        <f t="shared" si="1"/>
        <v>6124747346.999999</v>
      </c>
      <c r="G12" s="88">
        <f t="shared" si="1"/>
        <v>5809639000</v>
      </c>
      <c r="H12" s="88">
        <f t="shared" si="1"/>
        <v>60202603050.01001</v>
      </c>
      <c r="I12" s="88">
        <f t="shared" si="1"/>
        <v>144849861450.01001</v>
      </c>
      <c r="J12" s="93">
        <f t="shared" si="1"/>
        <v>1</v>
      </c>
      <c r="K12" s="45"/>
      <c r="W12" s="43"/>
      <c r="X12" s="100"/>
      <c r="Y12" s="43"/>
      <c r="Z12" s="45"/>
    </row>
    <row r="13" spans="2:27" x14ac:dyDescent="0.25">
      <c r="B13" s="103" t="s">
        <v>7</v>
      </c>
      <c r="C13" s="104"/>
      <c r="D13" s="104"/>
      <c r="E13" s="105">
        <f>(E12-D12)/D12</f>
        <v>0.35339210369622592</v>
      </c>
      <c r="F13" s="105">
        <f>(F12-E12)/E12</f>
        <v>-0.7912276808796288</v>
      </c>
      <c r="G13" s="105">
        <f>(G12-F12)/F12</f>
        <v>-5.1448382953191409E-2</v>
      </c>
      <c r="H13" s="105"/>
      <c r="I13" s="104"/>
      <c r="J13" s="104"/>
      <c r="K13" s="23"/>
      <c r="W13" s="43"/>
      <c r="Y13" s="100"/>
      <c r="AA13" s="45"/>
    </row>
    <row r="14" spans="2:27" x14ac:dyDescent="0.25">
      <c r="B14" s="17" t="s">
        <v>594</v>
      </c>
      <c r="C14" s="106"/>
      <c r="F14" s="106"/>
      <c r="G14" s="106"/>
      <c r="H14" s="106"/>
      <c r="I14" s="106"/>
      <c r="J14" s="106"/>
      <c r="K14" s="106"/>
    </row>
    <row r="15" spans="2:27" ht="15.75" x14ac:dyDescent="0.25">
      <c r="B15" s="55" t="s">
        <v>595</v>
      </c>
    </row>
    <row r="16" spans="2:27" ht="15.75" x14ac:dyDescent="0.25">
      <c r="B16" s="55"/>
    </row>
    <row r="17" spans="2:25" x14ac:dyDescent="0.25">
      <c r="B17" s="85" t="s">
        <v>151</v>
      </c>
      <c r="C17" s="85">
        <v>2017</v>
      </c>
      <c r="D17" s="89">
        <v>2018</v>
      </c>
      <c r="E17" s="89">
        <v>2019</v>
      </c>
      <c r="F17" s="89">
        <v>2020</v>
      </c>
      <c r="G17" s="89">
        <v>2021</v>
      </c>
      <c r="H17" s="89">
        <v>2022</v>
      </c>
      <c r="I17" s="93" t="s">
        <v>150</v>
      </c>
      <c r="J17" s="31" t="s">
        <v>159</v>
      </c>
      <c r="U17" s="100"/>
      <c r="W17" s="45"/>
      <c r="Y17" s="43"/>
    </row>
    <row r="18" spans="2:25" x14ac:dyDescent="0.25">
      <c r="B18" s="68" t="s">
        <v>160</v>
      </c>
      <c r="C18" s="108">
        <v>2240701000</v>
      </c>
      <c r="D18" s="108">
        <v>2358330000</v>
      </c>
      <c r="E18" s="108">
        <v>2726055000.0000005</v>
      </c>
      <c r="F18" s="108">
        <v>2579757332</v>
      </c>
      <c r="G18" s="108">
        <v>12669000</v>
      </c>
      <c r="H18" s="109">
        <v>5181051000</v>
      </c>
      <c r="I18" s="101">
        <f>SUM(C18:H18)</f>
        <v>15098563332</v>
      </c>
      <c r="J18" s="110">
        <f>+(H18-G18)/H18</f>
        <v>0.99755474323645921</v>
      </c>
      <c r="U18" s="100"/>
      <c r="W18" s="45"/>
      <c r="Y18" s="43"/>
    </row>
    <row r="19" spans="2:25" x14ac:dyDescent="0.25">
      <c r="B19" s="68" t="s">
        <v>161</v>
      </c>
      <c r="C19" s="111">
        <v>1212988000</v>
      </c>
      <c r="D19" s="108">
        <v>1710609000</v>
      </c>
      <c r="E19" s="108">
        <v>1174272000</v>
      </c>
      <c r="F19" s="108">
        <v>1443995800</v>
      </c>
      <c r="G19" s="108">
        <v>991000</v>
      </c>
      <c r="H19" s="109">
        <v>3688332000</v>
      </c>
      <c r="I19" s="101">
        <f t="shared" ref="I19:I29" si="2">SUM(C19:H19)</f>
        <v>9231187800</v>
      </c>
      <c r="J19" s="110">
        <f>+(H19-G19)/H19</f>
        <v>0.99973131485994216</v>
      </c>
      <c r="U19" s="100"/>
      <c r="W19" s="45"/>
      <c r="Y19" s="43"/>
    </row>
    <row r="20" spans="2:25" x14ac:dyDescent="0.25">
      <c r="B20" s="68" t="s">
        <v>162</v>
      </c>
      <c r="C20" s="111">
        <v>1829861000</v>
      </c>
      <c r="D20" s="108">
        <v>785827000</v>
      </c>
      <c r="E20" s="108">
        <v>1747476000</v>
      </c>
      <c r="F20" s="108">
        <v>1667530850</v>
      </c>
      <c r="G20" s="108">
        <v>39072000</v>
      </c>
      <c r="H20" s="109">
        <v>3404233000</v>
      </c>
      <c r="I20" s="101">
        <f t="shared" si="2"/>
        <v>9473999850</v>
      </c>
      <c r="J20" s="110">
        <f t="shared" ref="J20:J29" si="3">+(H20-G20)/H20</f>
        <v>0.98852252475080293</v>
      </c>
      <c r="U20" s="100"/>
      <c r="W20" s="45"/>
      <c r="Y20" s="43"/>
    </row>
    <row r="21" spans="2:25" x14ac:dyDescent="0.25">
      <c r="B21" s="68" t="s">
        <v>163</v>
      </c>
      <c r="C21" s="111">
        <v>1638371000</v>
      </c>
      <c r="D21" s="108">
        <v>1634219000</v>
      </c>
      <c r="E21" s="108">
        <v>3121634750</v>
      </c>
      <c r="F21" s="108">
        <v>139204750</v>
      </c>
      <c r="G21" s="108">
        <v>57258000</v>
      </c>
      <c r="H21" s="109">
        <v>3032084000</v>
      </c>
      <c r="I21" s="101">
        <f t="shared" si="2"/>
        <v>9622771500</v>
      </c>
      <c r="J21" s="110">
        <f t="shared" si="3"/>
        <v>0.98111595852885347</v>
      </c>
      <c r="U21" s="100"/>
      <c r="W21" s="45"/>
      <c r="Y21" s="43"/>
    </row>
    <row r="22" spans="2:25" x14ac:dyDescent="0.25">
      <c r="B22" s="68" t="s">
        <v>164</v>
      </c>
      <c r="C22" s="111">
        <v>1539458000</v>
      </c>
      <c r="D22" s="108">
        <v>1955024000</v>
      </c>
      <c r="E22" s="108">
        <v>2291621000</v>
      </c>
      <c r="F22" s="108">
        <v>15334000</v>
      </c>
      <c r="G22" s="108">
        <v>10347000</v>
      </c>
      <c r="H22" s="109">
        <v>6163443000</v>
      </c>
      <c r="I22" s="101">
        <f t="shared" si="2"/>
        <v>11975227000</v>
      </c>
      <c r="J22" s="110">
        <f t="shared" si="3"/>
        <v>0.99832123052001942</v>
      </c>
      <c r="U22" s="100"/>
      <c r="W22" s="45"/>
      <c r="Y22" s="43"/>
    </row>
    <row r="23" spans="2:25" x14ac:dyDescent="0.25">
      <c r="B23" s="68" t="s">
        <v>165</v>
      </c>
      <c r="C23" s="111">
        <v>1540649650</v>
      </c>
      <c r="D23" s="108">
        <v>2583950000</v>
      </c>
      <c r="E23" s="108">
        <v>3202930000</v>
      </c>
      <c r="F23" s="108">
        <v>13042000</v>
      </c>
      <c r="G23" s="108">
        <v>23482000</v>
      </c>
      <c r="H23" s="109">
        <v>8139259000</v>
      </c>
      <c r="I23" s="101">
        <f t="shared" si="2"/>
        <v>15503312650</v>
      </c>
      <c r="J23" s="110">
        <f t="shared" si="3"/>
        <v>0.9971149707854241</v>
      </c>
      <c r="U23" s="100"/>
      <c r="W23" s="45"/>
      <c r="Y23" s="43"/>
    </row>
    <row r="24" spans="2:25" x14ac:dyDescent="0.25">
      <c r="B24" s="68" t="s">
        <v>166</v>
      </c>
      <c r="C24" s="108">
        <v>3471254000</v>
      </c>
      <c r="D24" s="108">
        <v>772859000</v>
      </c>
      <c r="E24" s="108">
        <v>2150543000</v>
      </c>
      <c r="F24" s="108">
        <v>28452000</v>
      </c>
      <c r="G24" s="108">
        <v>57715600</v>
      </c>
      <c r="H24" s="109">
        <v>4556059199.5</v>
      </c>
      <c r="I24" s="101">
        <f t="shared" si="2"/>
        <v>11036882799.5</v>
      </c>
      <c r="J24" s="110">
        <f t="shared" si="3"/>
        <v>0.98733212246093427</v>
      </c>
      <c r="U24" s="100"/>
      <c r="W24" s="45"/>
      <c r="Y24" s="43"/>
    </row>
    <row r="25" spans="2:25" x14ac:dyDescent="0.25">
      <c r="B25" s="68" t="s">
        <v>167</v>
      </c>
      <c r="C25" s="111">
        <v>1709895000</v>
      </c>
      <c r="D25" s="108">
        <v>1386474000</v>
      </c>
      <c r="E25" s="108">
        <v>2392529000</v>
      </c>
      <c r="F25" s="108">
        <v>2054000</v>
      </c>
      <c r="G25" s="108">
        <v>117790000</v>
      </c>
      <c r="H25" s="109">
        <v>4412405000</v>
      </c>
      <c r="I25" s="101">
        <f t="shared" si="2"/>
        <v>10021147000</v>
      </c>
      <c r="J25" s="110">
        <f t="shared" si="3"/>
        <v>0.97330480769557648</v>
      </c>
      <c r="U25" s="100"/>
      <c r="W25" s="45"/>
      <c r="Y25" s="43"/>
    </row>
    <row r="26" spans="2:25" x14ac:dyDescent="0.25">
      <c r="B26" s="68" t="s">
        <v>168</v>
      </c>
      <c r="C26" s="111">
        <v>1554555000</v>
      </c>
      <c r="D26" s="108">
        <v>2258432000</v>
      </c>
      <c r="E26" s="108">
        <v>2861285000</v>
      </c>
      <c r="F26" s="108">
        <v>42903000</v>
      </c>
      <c r="G26" s="108">
        <v>572919000</v>
      </c>
      <c r="H26" s="109">
        <v>5353603480</v>
      </c>
      <c r="I26" s="101">
        <f t="shared" si="2"/>
        <v>12643697480</v>
      </c>
      <c r="J26" s="110">
        <f t="shared" si="3"/>
        <v>0.89298441654479799</v>
      </c>
      <c r="U26" s="100"/>
      <c r="W26" s="45"/>
      <c r="Y26" s="43"/>
    </row>
    <row r="27" spans="2:25" x14ac:dyDescent="0.25">
      <c r="B27" s="68" t="s">
        <v>169</v>
      </c>
      <c r="C27" s="108">
        <v>2697645000</v>
      </c>
      <c r="D27" s="108">
        <v>2160136000</v>
      </c>
      <c r="E27" s="108">
        <v>3073313000</v>
      </c>
      <c r="F27" s="108">
        <v>34933000</v>
      </c>
      <c r="G27" s="108">
        <v>1195224000</v>
      </c>
      <c r="H27" s="109">
        <v>6343408430</v>
      </c>
      <c r="I27" s="101">
        <f t="shared" si="2"/>
        <v>15504659430</v>
      </c>
      <c r="J27" s="110">
        <f t="shared" si="3"/>
        <v>0.81158016022625867</v>
      </c>
      <c r="U27" s="100"/>
      <c r="W27" s="45"/>
      <c r="Y27" s="43"/>
    </row>
    <row r="28" spans="2:25" x14ac:dyDescent="0.25">
      <c r="B28" s="68" t="s">
        <v>170</v>
      </c>
      <c r="C28" s="111">
        <v>1331927000</v>
      </c>
      <c r="D28" s="108">
        <v>1420365000</v>
      </c>
      <c r="E28" s="108">
        <v>2447999053</v>
      </c>
      <c r="F28" s="108">
        <v>136015130</v>
      </c>
      <c r="G28" s="108">
        <v>1501277400</v>
      </c>
      <c r="H28" s="109">
        <v>6003341940.4099998</v>
      </c>
      <c r="I28" s="101">
        <f t="shared" si="2"/>
        <v>12840925523.41</v>
      </c>
      <c r="J28" s="110">
        <f t="shared" si="3"/>
        <v>0.7499263885179478</v>
      </c>
      <c r="U28" s="100"/>
      <c r="W28" s="45"/>
      <c r="Y28" s="43"/>
    </row>
    <row r="29" spans="2:25" x14ac:dyDescent="0.25">
      <c r="B29" s="68" t="s">
        <v>171</v>
      </c>
      <c r="C29" s="111">
        <v>931974000</v>
      </c>
      <c r="D29" s="108">
        <v>2650398000</v>
      </c>
      <c r="E29" s="108">
        <v>2147312600</v>
      </c>
      <c r="F29" s="108">
        <v>21525485</v>
      </c>
      <c r="G29" s="108">
        <v>2220894000</v>
      </c>
      <c r="H29" s="109">
        <v>3925383000</v>
      </c>
      <c r="I29" s="101">
        <f t="shared" si="2"/>
        <v>11897487085</v>
      </c>
      <c r="J29" s="110">
        <f t="shared" si="3"/>
        <v>0.43422234212559641</v>
      </c>
      <c r="U29" s="100"/>
      <c r="W29" s="45"/>
      <c r="Y29" s="43"/>
    </row>
    <row r="30" spans="2:25" x14ac:dyDescent="0.25">
      <c r="B30" s="156" t="s">
        <v>150</v>
      </c>
      <c r="C30" s="86">
        <f>SUM(C18:C29)</f>
        <v>21699278650</v>
      </c>
      <c r="D30" s="86">
        <f t="shared" ref="D30:I30" si="4">SUM(D18:D29)</f>
        <v>21676623000</v>
      </c>
      <c r="E30" s="86">
        <f t="shared" si="4"/>
        <v>29336970403</v>
      </c>
      <c r="F30" s="86">
        <f t="shared" si="4"/>
        <v>6124747347</v>
      </c>
      <c r="G30" s="86">
        <f t="shared" si="4"/>
        <v>5809639000</v>
      </c>
      <c r="H30" s="86">
        <f t="shared" si="4"/>
        <v>60202603049.910004</v>
      </c>
      <c r="I30" s="86">
        <f t="shared" si="4"/>
        <v>144849861449.91</v>
      </c>
      <c r="J30" s="32"/>
      <c r="U30" s="100"/>
      <c r="W30" s="45"/>
      <c r="Y30" s="43"/>
    </row>
    <row r="31" spans="2:25" ht="15.75" x14ac:dyDescent="0.25">
      <c r="B31" s="55" t="s">
        <v>594</v>
      </c>
    </row>
    <row r="32" spans="2:25" ht="15.75" x14ac:dyDescent="0.25">
      <c r="B32" s="55"/>
    </row>
    <row r="33" spans="2:25" ht="15" customHeight="1" x14ac:dyDescent="0.25">
      <c r="B33" s="55" t="s">
        <v>596</v>
      </c>
    </row>
    <row r="34" spans="2:25" ht="15" customHeight="1" x14ac:dyDescent="0.25">
      <c r="B34" s="55"/>
    </row>
    <row r="35" spans="2:25" ht="15" customHeight="1" x14ac:dyDescent="0.25">
      <c r="B35" s="55"/>
    </row>
    <row r="36" spans="2:25" ht="15" customHeight="1" x14ac:dyDescent="0.25">
      <c r="B36" s="85" t="s">
        <v>35</v>
      </c>
      <c r="C36" s="85" t="s">
        <v>597</v>
      </c>
      <c r="D36" s="85" t="s">
        <v>598</v>
      </c>
      <c r="E36" s="85" t="s">
        <v>599</v>
      </c>
      <c r="F36" s="85" t="s">
        <v>600</v>
      </c>
      <c r="G36" s="85" t="s">
        <v>601</v>
      </c>
      <c r="H36" s="85" t="s">
        <v>602</v>
      </c>
      <c r="I36" s="85" t="s">
        <v>603</v>
      </c>
      <c r="K36" s="113"/>
      <c r="L36" s="113"/>
      <c r="M36" s="113"/>
      <c r="N36" s="113"/>
      <c r="O36" s="113"/>
      <c r="P36" s="113"/>
      <c r="Q36" s="113"/>
      <c r="R36" s="113"/>
      <c r="S36" s="113"/>
      <c r="U36" s="100"/>
      <c r="W36" s="45"/>
      <c r="Y36" s="43"/>
    </row>
    <row r="37" spans="2:25" ht="15" customHeight="1" x14ac:dyDescent="0.25">
      <c r="B37" s="68" t="s">
        <v>37</v>
      </c>
      <c r="C37" s="101">
        <v>11144096642.233335</v>
      </c>
      <c r="D37" s="101">
        <v>10434429859.81584</v>
      </c>
      <c r="E37" s="101">
        <v>14167644479.406631</v>
      </c>
      <c r="F37" s="101">
        <v>2261443737.4848242</v>
      </c>
      <c r="G37" s="101">
        <v>1518842900.4000001</v>
      </c>
      <c r="H37" s="101">
        <v>26363278719.9403</v>
      </c>
      <c r="I37" s="60">
        <f t="shared" ref="I37:I100" si="5">+H37/$H$190</f>
        <v>0.43790928272429142</v>
      </c>
      <c r="K37" s="113"/>
      <c r="L37" s="113"/>
      <c r="M37" s="113"/>
      <c r="N37" s="113"/>
      <c r="O37" s="113"/>
      <c r="P37" s="113"/>
      <c r="Q37" s="113"/>
      <c r="R37" s="113"/>
      <c r="S37" s="113"/>
      <c r="U37" s="100"/>
      <c r="W37" s="45"/>
      <c r="Y37" s="43"/>
    </row>
    <row r="38" spans="2:25" ht="15" customHeight="1" x14ac:dyDescent="0.25">
      <c r="B38" s="68" t="s">
        <v>18</v>
      </c>
      <c r="C38" s="101">
        <v>2759131916.2194691</v>
      </c>
      <c r="D38" s="101">
        <v>2811001406.0890713</v>
      </c>
      <c r="E38" s="101">
        <v>5633538683.5593796</v>
      </c>
      <c r="F38" s="101">
        <v>738032600.20000005</v>
      </c>
      <c r="G38" s="101">
        <v>2117260013.2178388</v>
      </c>
      <c r="H38" s="101">
        <v>13044178587.429277</v>
      </c>
      <c r="I38" s="60">
        <f t="shared" si="5"/>
        <v>0.21667133855502671</v>
      </c>
      <c r="K38" s="113"/>
      <c r="L38" s="113"/>
      <c r="M38" s="113"/>
      <c r="N38" s="113"/>
      <c r="O38" s="113"/>
      <c r="P38" s="113"/>
      <c r="Q38" s="113"/>
      <c r="R38" s="113"/>
      <c r="S38" s="113"/>
      <c r="U38" s="100"/>
      <c r="W38" s="45"/>
      <c r="Y38" s="43"/>
    </row>
    <row r="39" spans="2:25" ht="15" customHeight="1" x14ac:dyDescent="0.25">
      <c r="B39" s="68" t="s">
        <v>202</v>
      </c>
      <c r="C39" s="101">
        <v>0</v>
      </c>
      <c r="D39" s="101">
        <v>0</v>
      </c>
      <c r="E39" s="101">
        <v>0</v>
      </c>
      <c r="F39" s="101">
        <v>184680000</v>
      </c>
      <c r="G39" s="101">
        <v>-26694500</v>
      </c>
      <c r="H39" s="101">
        <v>6104369965</v>
      </c>
      <c r="I39" s="60">
        <f t="shared" si="5"/>
        <v>0.10139711002011935</v>
      </c>
      <c r="K39" s="113"/>
      <c r="L39" s="113"/>
      <c r="M39" s="113"/>
      <c r="N39" s="113"/>
      <c r="O39" s="113"/>
      <c r="P39" s="113"/>
      <c r="Q39" s="113"/>
      <c r="R39" s="113"/>
      <c r="S39" s="113"/>
      <c r="U39" s="100"/>
      <c r="W39" s="45"/>
      <c r="Y39" s="43"/>
    </row>
    <row r="40" spans="2:25" ht="15" customHeight="1" x14ac:dyDescent="0.25">
      <c r="B40" s="68" t="s">
        <v>19</v>
      </c>
      <c r="C40" s="101">
        <v>1588651058.7780719</v>
      </c>
      <c r="D40" s="101">
        <v>1628240964.9999998</v>
      </c>
      <c r="E40" s="101">
        <v>1436089321.8108351</v>
      </c>
      <c r="F40" s="101">
        <v>172538303.45467129</v>
      </c>
      <c r="G40" s="101">
        <v>64919500</v>
      </c>
      <c r="H40" s="101">
        <v>3439532599.0082216</v>
      </c>
      <c r="I40" s="60">
        <f t="shared" si="5"/>
        <v>5.7132622589893059E-2</v>
      </c>
      <c r="K40" s="113"/>
      <c r="L40" s="113"/>
      <c r="M40" s="113"/>
      <c r="N40" s="113"/>
      <c r="O40" s="113"/>
      <c r="P40" s="113"/>
      <c r="Q40" s="113"/>
      <c r="R40" s="113"/>
      <c r="S40" s="113"/>
      <c r="T40" s="114"/>
      <c r="U40" s="115"/>
      <c r="V40" s="2"/>
      <c r="W40" s="114"/>
      <c r="Y40" s="43"/>
    </row>
    <row r="41" spans="2:25" x14ac:dyDescent="0.25">
      <c r="B41" s="68" t="s">
        <v>193</v>
      </c>
      <c r="C41" s="101">
        <v>130217000</v>
      </c>
      <c r="D41" s="101">
        <v>352872300</v>
      </c>
      <c r="E41" s="101">
        <v>1627772723</v>
      </c>
      <c r="F41" s="101">
        <v>300889400</v>
      </c>
      <c r="G41" s="101">
        <v>490645600</v>
      </c>
      <c r="H41" s="101">
        <v>3362100526.453496</v>
      </c>
      <c r="I41" s="60">
        <f t="shared" si="5"/>
        <v>5.5846431152458229E-2</v>
      </c>
      <c r="K41" s="113"/>
      <c r="L41" s="113"/>
      <c r="M41" s="113"/>
      <c r="N41" s="113"/>
      <c r="O41" s="113"/>
      <c r="P41" s="113"/>
      <c r="Q41" s="113"/>
      <c r="R41" s="113"/>
      <c r="S41" s="113"/>
      <c r="U41" s="100"/>
      <c r="W41" s="107"/>
      <c r="Y41" s="43"/>
    </row>
    <row r="42" spans="2:25" x14ac:dyDescent="0.25">
      <c r="B42" s="68" t="s">
        <v>69</v>
      </c>
      <c r="C42" s="101">
        <v>1369750276.0324099</v>
      </c>
      <c r="D42" s="101">
        <v>1034014601.6018205</v>
      </c>
      <c r="E42" s="101">
        <v>1546393116.8</v>
      </c>
      <c r="F42" s="101">
        <v>977699491.9000001</v>
      </c>
      <c r="G42" s="101">
        <v>218107788.00000003</v>
      </c>
      <c r="H42" s="101">
        <v>2017343886</v>
      </c>
      <c r="I42" s="60">
        <f t="shared" si="5"/>
        <v>3.3509246839556049E-2</v>
      </c>
      <c r="K42" s="113"/>
      <c r="L42" s="113"/>
      <c r="M42" s="113"/>
      <c r="N42" s="113"/>
      <c r="O42" s="113"/>
      <c r="P42" s="113"/>
      <c r="Q42" s="113"/>
      <c r="R42" s="113"/>
      <c r="S42" s="113"/>
      <c r="U42" s="100"/>
      <c r="W42" s="107"/>
      <c r="Y42" s="43"/>
    </row>
    <row r="43" spans="2:25" x14ac:dyDescent="0.25">
      <c r="B43" s="68" t="s">
        <v>77</v>
      </c>
      <c r="C43" s="101">
        <v>1081466277.8</v>
      </c>
      <c r="D43" s="101">
        <v>2150681100.5476685</v>
      </c>
      <c r="E43" s="101">
        <v>794316686.80481327</v>
      </c>
      <c r="F43" s="101">
        <v>232001832</v>
      </c>
      <c r="G43" s="101">
        <v>620328151.5999999</v>
      </c>
      <c r="H43" s="101">
        <v>1149976136.8927679</v>
      </c>
      <c r="I43" s="60">
        <f t="shared" si="5"/>
        <v>1.9101767674893508E-2</v>
      </c>
      <c r="K43" s="113"/>
      <c r="L43" s="113"/>
      <c r="M43" s="113"/>
      <c r="N43" s="113"/>
      <c r="O43" s="113"/>
      <c r="P43" s="113"/>
      <c r="Q43" s="113"/>
      <c r="R43" s="113"/>
      <c r="S43" s="113"/>
      <c r="W43" s="43"/>
      <c r="Y43" s="43"/>
    </row>
    <row r="44" spans="2:25" x14ac:dyDescent="0.25">
      <c r="B44" s="68" t="s">
        <v>75</v>
      </c>
      <c r="C44" s="101">
        <v>731516210</v>
      </c>
      <c r="D44" s="101">
        <v>556369830</v>
      </c>
      <c r="E44" s="101">
        <v>692936516</v>
      </c>
      <c r="F44" s="101">
        <v>274988512</v>
      </c>
      <c r="G44" s="101">
        <v>107094900</v>
      </c>
      <c r="H44" s="101">
        <v>793842300</v>
      </c>
      <c r="I44" s="60">
        <f t="shared" si="5"/>
        <v>1.3186178998527425E-2</v>
      </c>
      <c r="J44" s="45"/>
      <c r="K44" s="113"/>
      <c r="L44" s="113"/>
      <c r="M44" s="113"/>
      <c r="N44" s="113"/>
      <c r="O44" s="113"/>
      <c r="P44" s="113"/>
      <c r="Q44" s="113"/>
      <c r="R44" s="113"/>
      <c r="S44" s="113"/>
      <c r="W44" s="43"/>
      <c r="Y44" s="43"/>
    </row>
    <row r="45" spans="2:25" x14ac:dyDescent="0.25">
      <c r="B45" s="68" t="s">
        <v>176</v>
      </c>
      <c r="C45" s="101">
        <v>29750260</v>
      </c>
      <c r="D45" s="101">
        <v>0</v>
      </c>
      <c r="E45" s="101">
        <v>15613400</v>
      </c>
      <c r="F45" s="101">
        <v>27313500</v>
      </c>
      <c r="G45" s="101">
        <v>2800000</v>
      </c>
      <c r="H45" s="101">
        <v>625123717</v>
      </c>
      <c r="I45" s="60">
        <f t="shared" si="5"/>
        <v>1.038366591020257E-2</v>
      </c>
      <c r="K45" s="113"/>
      <c r="L45" s="113"/>
      <c r="M45" s="113"/>
      <c r="N45" s="113"/>
      <c r="O45" s="113"/>
      <c r="P45" s="113"/>
      <c r="Q45" s="113"/>
      <c r="R45" s="113"/>
      <c r="S45" s="113"/>
      <c r="W45" s="43"/>
      <c r="Y45" s="43"/>
    </row>
    <row r="46" spans="2:25" x14ac:dyDescent="0.25">
      <c r="B46" s="116" t="s">
        <v>144</v>
      </c>
      <c r="C46" s="102">
        <v>358122710</v>
      </c>
      <c r="D46" s="102">
        <v>205815819.02446219</v>
      </c>
      <c r="E46" s="102">
        <v>697300634.10000002</v>
      </c>
      <c r="F46" s="102">
        <v>264856527.9605048</v>
      </c>
      <c r="G46" s="102">
        <v>92718400</v>
      </c>
      <c r="H46" s="102">
        <v>497442915.90519929</v>
      </c>
      <c r="I46" s="60">
        <f t="shared" si="5"/>
        <v>8.2628140761400373E-3</v>
      </c>
      <c r="K46" s="113"/>
      <c r="L46" s="113"/>
      <c r="M46" s="113"/>
      <c r="N46" s="113"/>
      <c r="O46" s="113"/>
      <c r="P46" s="113"/>
      <c r="Q46" s="113"/>
      <c r="R46" s="113"/>
      <c r="S46" s="113"/>
      <c r="W46" s="43"/>
      <c r="Y46" s="43"/>
    </row>
    <row r="47" spans="2:25" x14ac:dyDescent="0.25">
      <c r="B47" s="68" t="s">
        <v>104</v>
      </c>
      <c r="C47" s="101">
        <v>228509720</v>
      </c>
      <c r="D47" s="101">
        <v>134544606</v>
      </c>
      <c r="E47" s="101">
        <v>270286949.16711056</v>
      </c>
      <c r="F47" s="101">
        <v>290140309.00000006</v>
      </c>
      <c r="G47" s="101">
        <v>8451000</v>
      </c>
      <c r="H47" s="101">
        <v>373332185</v>
      </c>
      <c r="I47" s="60">
        <f t="shared" si="5"/>
        <v>6.2012631694246517E-3</v>
      </c>
      <c r="J47" s="117"/>
      <c r="K47" s="113"/>
      <c r="L47" s="113"/>
      <c r="M47" s="113"/>
      <c r="N47" s="113"/>
      <c r="O47" s="113"/>
      <c r="P47" s="113"/>
      <c r="Q47" s="113"/>
      <c r="R47" s="113"/>
      <c r="S47" s="113"/>
      <c r="W47" s="43"/>
      <c r="Y47" s="43"/>
    </row>
    <row r="48" spans="2:25" x14ac:dyDescent="0.25">
      <c r="B48" s="116" t="s">
        <v>138</v>
      </c>
      <c r="C48" s="102">
        <v>1046320643.9516864</v>
      </c>
      <c r="D48" s="102">
        <v>960281922.60000002</v>
      </c>
      <c r="E48" s="102">
        <v>465261669.00000012</v>
      </c>
      <c r="F48" s="102">
        <v>39475000</v>
      </c>
      <c r="G48" s="102">
        <v>120153800</v>
      </c>
      <c r="H48" s="102">
        <v>345904325.40024185</v>
      </c>
      <c r="I48" s="60">
        <f t="shared" si="5"/>
        <v>5.7456705835560356E-3</v>
      </c>
      <c r="J48" s="117"/>
      <c r="K48" s="113"/>
      <c r="L48" s="113"/>
      <c r="M48" s="113"/>
      <c r="N48" s="113"/>
      <c r="O48" s="113"/>
      <c r="P48" s="113"/>
      <c r="Q48" s="113"/>
      <c r="R48" s="113"/>
      <c r="S48" s="113"/>
      <c r="W48" s="43"/>
      <c r="Y48" s="43"/>
    </row>
    <row r="49" spans="2:25" x14ac:dyDescent="0.25">
      <c r="B49" s="68" t="s">
        <v>87</v>
      </c>
      <c r="C49" s="101">
        <v>0</v>
      </c>
      <c r="D49" s="101">
        <v>11672840</v>
      </c>
      <c r="E49" s="101">
        <v>180751000</v>
      </c>
      <c r="F49" s="101">
        <v>3321000</v>
      </c>
      <c r="G49" s="101">
        <v>0</v>
      </c>
      <c r="H49" s="101">
        <v>261591020</v>
      </c>
      <c r="I49" s="118">
        <f t="shared" si="5"/>
        <v>4.3451778950647597E-3</v>
      </c>
      <c r="J49" s="119"/>
      <c r="K49" s="113"/>
      <c r="L49" s="113"/>
      <c r="M49" s="113"/>
      <c r="N49" s="113"/>
      <c r="O49" s="113"/>
      <c r="P49" s="113"/>
      <c r="Q49" s="113"/>
      <c r="R49" s="113"/>
      <c r="S49" s="113"/>
      <c r="W49" s="43"/>
      <c r="Y49" s="43"/>
    </row>
    <row r="50" spans="2:25" x14ac:dyDescent="0.25">
      <c r="B50" s="68" t="s">
        <v>115</v>
      </c>
      <c r="C50" s="101">
        <v>156504182.5</v>
      </c>
      <c r="D50" s="101">
        <v>17600000</v>
      </c>
      <c r="E50" s="101">
        <v>124326624.5</v>
      </c>
      <c r="F50" s="101">
        <v>13107000</v>
      </c>
      <c r="G50" s="101">
        <v>0</v>
      </c>
      <c r="H50" s="101">
        <v>250756176.52005744</v>
      </c>
      <c r="I50" s="60">
        <f t="shared" si="5"/>
        <v>4.1652048884014085E-3</v>
      </c>
      <c r="K50" s="113"/>
      <c r="L50" s="113"/>
      <c r="M50" s="113"/>
      <c r="N50" s="113"/>
      <c r="O50" s="113"/>
      <c r="P50" s="113"/>
      <c r="Q50" s="113"/>
      <c r="R50" s="113"/>
      <c r="S50" s="113"/>
      <c r="W50" s="43"/>
      <c r="Y50" s="43"/>
    </row>
    <row r="51" spans="2:25" x14ac:dyDescent="0.25">
      <c r="B51" s="68" t="s">
        <v>81</v>
      </c>
      <c r="C51" s="101">
        <v>212868827.5</v>
      </c>
      <c r="D51" s="101">
        <v>90480325</v>
      </c>
      <c r="E51" s="101">
        <v>85350233</v>
      </c>
      <c r="F51" s="101">
        <v>16077000</v>
      </c>
      <c r="G51" s="101">
        <v>98003400.00000003</v>
      </c>
      <c r="H51" s="101">
        <v>161340080.30723202</v>
      </c>
      <c r="I51" s="60">
        <f t="shared" si="5"/>
        <v>2.679951897962544E-3</v>
      </c>
      <c r="K51" s="113"/>
      <c r="L51" s="113"/>
      <c r="M51" s="113"/>
      <c r="N51" s="113"/>
      <c r="O51" s="113"/>
      <c r="P51" s="113"/>
      <c r="Q51" s="113"/>
      <c r="R51" s="113"/>
      <c r="S51" s="113"/>
      <c r="W51" s="43"/>
      <c r="Y51" s="43"/>
    </row>
    <row r="52" spans="2:25" x14ac:dyDescent="0.25">
      <c r="B52" s="68" t="s">
        <v>178</v>
      </c>
      <c r="C52" s="101">
        <v>49158840</v>
      </c>
      <c r="D52" s="101">
        <v>117744925</v>
      </c>
      <c r="E52" s="101">
        <v>137249950</v>
      </c>
      <c r="F52" s="101">
        <v>76593300</v>
      </c>
      <c r="G52" s="101">
        <v>70829800</v>
      </c>
      <c r="H52" s="101">
        <v>131029559.09572782</v>
      </c>
      <c r="I52" s="60">
        <f t="shared" si="5"/>
        <v>2.1764766381615016E-3</v>
      </c>
      <c r="K52" s="113"/>
      <c r="L52" s="113"/>
      <c r="M52" s="113"/>
      <c r="N52" s="113"/>
      <c r="O52" s="113"/>
      <c r="P52" s="113"/>
      <c r="Q52" s="113"/>
      <c r="R52" s="113"/>
      <c r="S52" s="113"/>
      <c r="W52" s="43"/>
      <c r="Y52" s="43"/>
    </row>
    <row r="53" spans="2:25" x14ac:dyDescent="0.25">
      <c r="B53" s="68" t="s">
        <v>71</v>
      </c>
      <c r="C53" s="101">
        <v>12835769.300000001</v>
      </c>
      <c r="D53" s="101">
        <v>22782850</v>
      </c>
      <c r="E53" s="101">
        <v>96399786.799999997</v>
      </c>
      <c r="F53" s="101">
        <v>-16681.999999999534</v>
      </c>
      <c r="G53" s="101">
        <v>3891000</v>
      </c>
      <c r="H53" s="101">
        <v>129719154.40000001</v>
      </c>
      <c r="I53" s="60">
        <f t="shared" si="5"/>
        <v>2.1547100594866467E-3</v>
      </c>
      <c r="K53" s="113"/>
      <c r="L53" s="113"/>
      <c r="M53" s="113"/>
      <c r="N53" s="113"/>
      <c r="O53" s="113"/>
      <c r="P53" s="113"/>
      <c r="Q53" s="113"/>
      <c r="R53" s="113"/>
      <c r="S53" s="113"/>
      <c r="W53" s="43"/>
      <c r="Y53" s="43"/>
    </row>
    <row r="54" spans="2:25" x14ac:dyDescent="0.25">
      <c r="B54" s="68" t="s">
        <v>129</v>
      </c>
      <c r="C54" s="101">
        <v>55653962.5</v>
      </c>
      <c r="D54" s="101">
        <v>41662896.02781795</v>
      </c>
      <c r="E54" s="101">
        <v>102654200</v>
      </c>
      <c r="F54" s="101">
        <v>62822000</v>
      </c>
      <c r="G54" s="101">
        <v>47395000</v>
      </c>
      <c r="H54" s="101">
        <v>115985300</v>
      </c>
      <c r="I54" s="60">
        <f t="shared" si="5"/>
        <v>1.9265828074390883E-3</v>
      </c>
      <c r="K54" s="113"/>
      <c r="L54" s="113"/>
      <c r="M54" s="113"/>
      <c r="N54" s="113"/>
      <c r="O54" s="113"/>
      <c r="P54" s="113"/>
      <c r="Q54" s="113"/>
      <c r="R54" s="113"/>
      <c r="S54" s="113"/>
      <c r="W54" s="43"/>
      <c r="Y54" s="43"/>
    </row>
    <row r="55" spans="2:25" x14ac:dyDescent="0.25">
      <c r="B55" s="68" t="s">
        <v>108</v>
      </c>
      <c r="C55" s="101">
        <v>53700000</v>
      </c>
      <c r="D55" s="101">
        <v>9448000</v>
      </c>
      <c r="E55" s="101">
        <v>7240000</v>
      </c>
      <c r="F55" s="101">
        <v>0</v>
      </c>
      <c r="G55" s="101">
        <v>26678000</v>
      </c>
      <c r="H55" s="101">
        <v>60873000</v>
      </c>
      <c r="I55" s="60">
        <f t="shared" si="5"/>
        <v>1.0111356804460533E-3</v>
      </c>
      <c r="K55" s="113"/>
      <c r="L55" s="113"/>
      <c r="M55" s="113"/>
      <c r="N55" s="113"/>
      <c r="O55" s="113"/>
      <c r="P55" s="113"/>
      <c r="Q55" s="113"/>
      <c r="R55" s="113"/>
      <c r="S55" s="113"/>
      <c r="W55" s="43"/>
      <c r="Y55" s="43"/>
    </row>
    <row r="56" spans="2:25" x14ac:dyDescent="0.25">
      <c r="B56" s="68" t="s">
        <v>73</v>
      </c>
      <c r="C56" s="101">
        <v>11210000</v>
      </c>
      <c r="D56" s="101">
        <v>9408000</v>
      </c>
      <c r="E56" s="101">
        <v>28927000</v>
      </c>
      <c r="F56" s="101">
        <v>0</v>
      </c>
      <c r="G56" s="101">
        <v>23905000</v>
      </c>
      <c r="H56" s="101">
        <v>58873648</v>
      </c>
      <c r="I56" s="60">
        <f t="shared" si="5"/>
        <v>9.7792528922217435E-4</v>
      </c>
      <c r="K56" s="113"/>
      <c r="L56" s="113"/>
      <c r="M56" s="113"/>
      <c r="N56" s="113"/>
      <c r="O56" s="113"/>
      <c r="P56" s="113"/>
      <c r="Q56" s="113"/>
      <c r="R56" s="113"/>
      <c r="S56" s="113"/>
      <c r="W56" s="43"/>
      <c r="Y56" s="43"/>
    </row>
    <row r="57" spans="2:25" x14ac:dyDescent="0.25">
      <c r="B57" s="68" t="s">
        <v>124</v>
      </c>
      <c r="C57" s="101">
        <v>186826000</v>
      </c>
      <c r="D57" s="101">
        <v>28296000</v>
      </c>
      <c r="E57" s="101">
        <v>16000000</v>
      </c>
      <c r="F57" s="101">
        <v>0</v>
      </c>
      <c r="G57" s="101">
        <v>0</v>
      </c>
      <c r="H57" s="101">
        <v>58269999.999999993</v>
      </c>
      <c r="I57" s="60">
        <f t="shared" si="5"/>
        <v>9.6789834737225891E-4</v>
      </c>
      <c r="K57" s="113"/>
      <c r="L57" s="113"/>
      <c r="M57" s="113"/>
      <c r="N57" s="113"/>
      <c r="O57" s="113"/>
      <c r="P57" s="113"/>
      <c r="Q57" s="113"/>
      <c r="R57" s="113"/>
      <c r="S57" s="113"/>
      <c r="W57" s="43"/>
      <c r="Y57" s="43"/>
    </row>
    <row r="58" spans="2:25" x14ac:dyDescent="0.25">
      <c r="B58" s="68" t="s">
        <v>114</v>
      </c>
      <c r="C58" s="101">
        <v>11316000</v>
      </c>
      <c r="D58" s="101">
        <v>20458100</v>
      </c>
      <c r="E58" s="101">
        <v>150258000</v>
      </c>
      <c r="F58" s="101">
        <v>2432000</v>
      </c>
      <c r="G58" s="101">
        <v>0</v>
      </c>
      <c r="H58" s="101">
        <v>58173240</v>
      </c>
      <c r="I58" s="60">
        <f t="shared" si="5"/>
        <v>9.6629110789925852E-4</v>
      </c>
      <c r="K58" s="113"/>
      <c r="L58" s="113"/>
      <c r="M58" s="113"/>
      <c r="N58" s="113"/>
      <c r="O58" s="113"/>
      <c r="P58" s="113"/>
      <c r="Q58" s="113"/>
      <c r="R58" s="113"/>
      <c r="S58" s="113"/>
      <c r="W58" s="43"/>
      <c r="Y58" s="43"/>
    </row>
    <row r="59" spans="2:25" x14ac:dyDescent="0.25">
      <c r="B59" s="116" t="s">
        <v>137</v>
      </c>
      <c r="C59" s="102">
        <v>39473000</v>
      </c>
      <c r="D59" s="102">
        <v>90091400</v>
      </c>
      <c r="E59" s="102">
        <v>6670700</v>
      </c>
      <c r="F59" s="102">
        <v>4744500</v>
      </c>
      <c r="G59" s="102">
        <v>1110000</v>
      </c>
      <c r="H59" s="102">
        <v>49676050</v>
      </c>
      <c r="I59" s="60">
        <f t="shared" si="5"/>
        <v>8.2514787539010993E-4</v>
      </c>
      <c r="K59" s="113"/>
      <c r="L59" s="113"/>
      <c r="M59" s="113"/>
      <c r="N59" s="113"/>
      <c r="O59" s="113"/>
      <c r="P59" s="113"/>
      <c r="Q59" s="113"/>
      <c r="R59" s="113"/>
      <c r="S59" s="113"/>
      <c r="W59" s="43"/>
      <c r="Y59" s="43"/>
    </row>
    <row r="60" spans="2:25" x14ac:dyDescent="0.25">
      <c r="B60" s="68" t="s">
        <v>82</v>
      </c>
      <c r="C60" s="101">
        <v>4485000</v>
      </c>
      <c r="D60" s="101">
        <v>7555000</v>
      </c>
      <c r="E60" s="101">
        <v>37368504.58796037</v>
      </c>
      <c r="F60" s="101">
        <v>5363000</v>
      </c>
      <c r="G60" s="101">
        <v>12579000</v>
      </c>
      <c r="H60" s="101">
        <v>47843000</v>
      </c>
      <c r="I60" s="60">
        <f t="shared" si="5"/>
        <v>7.9469985641549663E-4</v>
      </c>
      <c r="K60" s="113"/>
      <c r="L60" s="113"/>
      <c r="M60" s="113"/>
      <c r="N60" s="113"/>
      <c r="O60" s="113"/>
      <c r="P60" s="113"/>
      <c r="Q60" s="113"/>
      <c r="R60" s="113"/>
      <c r="S60" s="113"/>
      <c r="W60" s="43"/>
      <c r="Y60" s="43"/>
    </row>
    <row r="61" spans="2:25" x14ac:dyDescent="0.25">
      <c r="B61" s="68" t="s">
        <v>183</v>
      </c>
      <c r="C61" s="101">
        <v>3978000</v>
      </c>
      <c r="D61" s="101">
        <v>39816700</v>
      </c>
      <c r="E61" s="101">
        <v>187000</v>
      </c>
      <c r="F61" s="101">
        <v>0</v>
      </c>
      <c r="G61" s="101">
        <v>0</v>
      </c>
      <c r="H61" s="101">
        <v>46230340</v>
      </c>
      <c r="I61" s="60">
        <f t="shared" si="5"/>
        <v>7.679126426026711E-4</v>
      </c>
      <c r="K61" s="113"/>
      <c r="L61" s="113"/>
      <c r="M61" s="113"/>
      <c r="N61" s="113"/>
      <c r="O61" s="113"/>
      <c r="P61" s="113"/>
      <c r="Q61" s="113"/>
      <c r="R61" s="113"/>
      <c r="S61" s="113"/>
      <c r="W61" s="43"/>
      <c r="Y61" s="43"/>
    </row>
    <row r="62" spans="2:25" x14ac:dyDescent="0.25">
      <c r="B62" s="68" t="s">
        <v>67</v>
      </c>
      <c r="C62" s="101">
        <v>14180150</v>
      </c>
      <c r="D62" s="101">
        <v>20147488.537355002</v>
      </c>
      <c r="E62" s="101">
        <v>31359700</v>
      </c>
      <c r="F62" s="101">
        <v>0</v>
      </c>
      <c r="G62" s="101">
        <v>5730000</v>
      </c>
      <c r="H62" s="101">
        <v>43520000</v>
      </c>
      <c r="I62" s="60">
        <f t="shared" si="5"/>
        <v>7.2289233014657137E-4</v>
      </c>
      <c r="K62" s="113"/>
      <c r="L62" s="113"/>
      <c r="M62" s="113"/>
      <c r="N62" s="113"/>
      <c r="O62" s="113"/>
      <c r="P62" s="113"/>
      <c r="Q62" s="113"/>
      <c r="R62" s="113"/>
      <c r="S62" s="113"/>
      <c r="W62" s="43"/>
      <c r="Y62" s="43"/>
    </row>
    <row r="63" spans="2:25" x14ac:dyDescent="0.25">
      <c r="B63" s="116" t="s">
        <v>142</v>
      </c>
      <c r="C63" s="102">
        <v>41409600</v>
      </c>
      <c r="D63" s="102">
        <v>35653000</v>
      </c>
      <c r="E63" s="102">
        <v>42958659.66327104</v>
      </c>
      <c r="F63" s="102">
        <v>1430000</v>
      </c>
      <c r="G63" s="102">
        <v>0</v>
      </c>
      <c r="H63" s="102">
        <v>40493650</v>
      </c>
      <c r="I63" s="60">
        <f t="shared" si="5"/>
        <v>6.726229091139639E-4</v>
      </c>
      <c r="K63" s="112"/>
      <c r="L63" s="112"/>
      <c r="M63" s="112"/>
      <c r="N63" s="112"/>
      <c r="O63" s="112"/>
      <c r="P63" s="112"/>
      <c r="Q63" s="112"/>
      <c r="R63" s="112"/>
      <c r="S63" s="112"/>
      <c r="W63" s="43"/>
      <c r="Y63" s="43"/>
    </row>
    <row r="64" spans="2:25" x14ac:dyDescent="0.25">
      <c r="B64" s="68" t="s">
        <v>604</v>
      </c>
      <c r="C64" s="101">
        <v>0</v>
      </c>
      <c r="D64" s="101">
        <v>37314525</v>
      </c>
      <c r="E64" s="101">
        <v>34794000</v>
      </c>
      <c r="F64" s="101">
        <v>0</v>
      </c>
      <c r="G64" s="101">
        <v>15257700</v>
      </c>
      <c r="H64" s="101">
        <v>33925799.159319073</v>
      </c>
      <c r="I64" s="60">
        <f t="shared" si="5"/>
        <v>5.6352711411683726E-4</v>
      </c>
      <c r="K64" s="112"/>
      <c r="L64" s="112"/>
      <c r="M64" s="112"/>
      <c r="N64" s="112"/>
      <c r="O64" s="112"/>
      <c r="P64" s="112"/>
      <c r="Q64" s="112"/>
      <c r="R64" s="112"/>
      <c r="S64" s="112"/>
      <c r="W64" s="43"/>
      <c r="Y64" s="43"/>
    </row>
    <row r="65" spans="2:25" x14ac:dyDescent="0.25">
      <c r="B65" s="68" t="s">
        <v>605</v>
      </c>
      <c r="C65" s="101">
        <v>0</v>
      </c>
      <c r="D65" s="101">
        <v>7827000</v>
      </c>
      <c r="E65" s="101">
        <v>0</v>
      </c>
      <c r="F65" s="101">
        <v>0</v>
      </c>
      <c r="G65" s="101">
        <v>0</v>
      </c>
      <c r="H65" s="101">
        <v>33102875</v>
      </c>
      <c r="I65" s="60">
        <f t="shared" si="5"/>
        <v>5.4985786864201937E-4</v>
      </c>
      <c r="K65" s="112"/>
      <c r="L65" s="112"/>
      <c r="M65" s="112"/>
      <c r="N65" s="112"/>
      <c r="O65" s="112"/>
      <c r="P65" s="112"/>
      <c r="Q65" s="112"/>
      <c r="R65" s="112"/>
      <c r="S65" s="112"/>
      <c r="W65" s="43"/>
      <c r="Y65" s="43"/>
    </row>
    <row r="66" spans="2:25" x14ac:dyDescent="0.25">
      <c r="B66" s="68" t="s">
        <v>112</v>
      </c>
      <c r="C66" s="101">
        <v>16157000</v>
      </c>
      <c r="D66" s="101">
        <v>6261200</v>
      </c>
      <c r="E66" s="101">
        <v>5425000</v>
      </c>
      <c r="F66" s="101">
        <v>3240000</v>
      </c>
      <c r="G66" s="101">
        <v>5049000</v>
      </c>
      <c r="H66" s="101">
        <v>31696800</v>
      </c>
      <c r="I66" s="60">
        <f t="shared" si="5"/>
        <v>5.2650215096943572E-4</v>
      </c>
      <c r="K66" s="112"/>
      <c r="L66" s="112"/>
      <c r="M66" s="112"/>
      <c r="N66" s="112"/>
      <c r="O66" s="112"/>
      <c r="P66" s="112"/>
      <c r="Q66" s="112"/>
      <c r="R66" s="112"/>
      <c r="S66" s="112"/>
      <c r="W66" s="43"/>
      <c r="Y66" s="43"/>
    </row>
    <row r="67" spans="2:25" x14ac:dyDescent="0.25">
      <c r="B67" s="68" t="s">
        <v>118</v>
      </c>
      <c r="C67" s="101">
        <v>0</v>
      </c>
      <c r="D67" s="101">
        <v>4080000</v>
      </c>
      <c r="E67" s="101">
        <v>3937000</v>
      </c>
      <c r="F67" s="101">
        <v>2750000</v>
      </c>
      <c r="G67" s="101">
        <v>16120000</v>
      </c>
      <c r="H67" s="101">
        <v>31100000</v>
      </c>
      <c r="I67" s="60">
        <f t="shared" si="5"/>
        <v>5.1658895835382285E-4</v>
      </c>
      <c r="W67" s="43"/>
      <c r="Y67" s="43"/>
    </row>
    <row r="68" spans="2:25" x14ac:dyDescent="0.25">
      <c r="B68" s="116" t="s">
        <v>606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30164600</v>
      </c>
      <c r="I68" s="60">
        <f t="shared" si="5"/>
        <v>5.0105142421735447E-4</v>
      </c>
      <c r="W68" s="43"/>
      <c r="Y68" s="43"/>
    </row>
    <row r="69" spans="2:25" x14ac:dyDescent="0.25">
      <c r="B69" s="68" t="s">
        <v>116</v>
      </c>
      <c r="C69" s="101">
        <v>20913000</v>
      </c>
      <c r="D69" s="101">
        <v>450567.32604902663</v>
      </c>
      <c r="E69" s="101">
        <v>9128000</v>
      </c>
      <c r="F69" s="101">
        <v>15273000</v>
      </c>
      <c r="G69" s="101">
        <v>3388000</v>
      </c>
      <c r="H69" s="101">
        <v>29263000</v>
      </c>
      <c r="I69" s="60">
        <f t="shared" si="5"/>
        <v>4.860753275983253E-4</v>
      </c>
      <c r="W69" s="43"/>
      <c r="Y69" s="43"/>
    </row>
    <row r="70" spans="2:25" x14ac:dyDescent="0.25">
      <c r="B70" s="68" t="s">
        <v>123</v>
      </c>
      <c r="C70" s="101">
        <v>0</v>
      </c>
      <c r="D70" s="101">
        <v>7200150</v>
      </c>
      <c r="E70" s="101">
        <v>44875000</v>
      </c>
      <c r="F70" s="101">
        <v>0</v>
      </c>
      <c r="G70" s="101">
        <v>0</v>
      </c>
      <c r="H70" s="101">
        <v>27747000</v>
      </c>
      <c r="I70" s="60">
        <f t="shared" si="5"/>
        <v>4.6089369220075633E-4</v>
      </c>
      <c r="W70" s="43"/>
      <c r="Y70" s="43"/>
    </row>
    <row r="71" spans="2:25" x14ac:dyDescent="0.25">
      <c r="B71" s="68" t="s">
        <v>119</v>
      </c>
      <c r="C71" s="101">
        <v>18096800</v>
      </c>
      <c r="D71" s="101">
        <v>30710420.916190851</v>
      </c>
      <c r="E71" s="101">
        <v>7030000</v>
      </c>
      <c r="F71" s="101">
        <v>700000</v>
      </c>
      <c r="G71" s="101">
        <v>11350000</v>
      </c>
      <c r="H71" s="101">
        <v>24028800</v>
      </c>
      <c r="I71" s="60">
        <f t="shared" si="5"/>
        <v>3.991322431669562E-4</v>
      </c>
      <c r="W71" s="43"/>
      <c r="Y71" s="43"/>
    </row>
    <row r="72" spans="2:25" x14ac:dyDescent="0.25">
      <c r="B72" s="68" t="s">
        <v>209</v>
      </c>
      <c r="C72" s="101">
        <v>3398000</v>
      </c>
      <c r="D72" s="101">
        <v>9268550</v>
      </c>
      <c r="E72" s="101">
        <v>3356000</v>
      </c>
      <c r="F72" s="101">
        <v>7050000</v>
      </c>
      <c r="G72" s="101">
        <v>837000</v>
      </c>
      <c r="H72" s="101">
        <v>22000000</v>
      </c>
      <c r="I72" s="60">
        <f t="shared" si="5"/>
        <v>3.6543270365865278E-4</v>
      </c>
      <c r="W72" s="43"/>
      <c r="Y72" s="43"/>
    </row>
    <row r="73" spans="2:25" x14ac:dyDescent="0.25">
      <c r="B73" s="68" t="s">
        <v>131</v>
      </c>
      <c r="C73" s="101">
        <v>0</v>
      </c>
      <c r="D73" s="101">
        <v>14312000</v>
      </c>
      <c r="E73" s="101">
        <v>5923000</v>
      </c>
      <c r="F73" s="101">
        <v>0</v>
      </c>
      <c r="G73" s="101">
        <v>0</v>
      </c>
      <c r="H73" s="101">
        <v>20767000</v>
      </c>
      <c r="I73" s="60">
        <f t="shared" si="5"/>
        <v>3.4495186167632922E-4</v>
      </c>
      <c r="W73" s="43"/>
      <c r="Y73" s="43"/>
    </row>
    <row r="74" spans="2:25" x14ac:dyDescent="0.25">
      <c r="B74" s="68" t="s">
        <v>99</v>
      </c>
      <c r="C74" s="101">
        <v>0</v>
      </c>
      <c r="D74" s="101">
        <v>0</v>
      </c>
      <c r="E74" s="101">
        <v>0</v>
      </c>
      <c r="F74" s="101">
        <v>0</v>
      </c>
      <c r="G74" s="101">
        <v>1254800</v>
      </c>
      <c r="H74" s="101">
        <v>18538300</v>
      </c>
      <c r="I74" s="60">
        <f t="shared" si="5"/>
        <v>3.0793186773796379E-4</v>
      </c>
      <c r="W74" s="43"/>
      <c r="Y74" s="43"/>
    </row>
    <row r="75" spans="2:25" x14ac:dyDescent="0.25">
      <c r="B75" s="116" t="s">
        <v>143</v>
      </c>
      <c r="C75" s="102">
        <v>15436000</v>
      </c>
      <c r="D75" s="102">
        <v>16946105.513726041</v>
      </c>
      <c r="E75" s="102">
        <v>7994000</v>
      </c>
      <c r="F75" s="102">
        <v>0</v>
      </c>
      <c r="G75" s="102">
        <v>7115000</v>
      </c>
      <c r="H75" s="102">
        <v>17380000</v>
      </c>
      <c r="I75" s="60">
        <f t="shared" si="5"/>
        <v>2.8869183589033573E-4</v>
      </c>
      <c r="W75" s="43"/>
      <c r="Y75" s="43"/>
    </row>
    <row r="76" spans="2:25" x14ac:dyDescent="0.25">
      <c r="B76" s="68" t="s">
        <v>94</v>
      </c>
      <c r="C76" s="101">
        <v>29509300</v>
      </c>
      <c r="D76" s="101">
        <v>32296200</v>
      </c>
      <c r="E76" s="101">
        <v>32919309.800000001</v>
      </c>
      <c r="F76" s="101">
        <v>4623000</v>
      </c>
      <c r="G76" s="101">
        <v>1400000</v>
      </c>
      <c r="H76" s="101">
        <v>14957500</v>
      </c>
      <c r="I76" s="60">
        <f t="shared" si="5"/>
        <v>2.4845271204428635E-4</v>
      </c>
      <c r="W76" s="43"/>
      <c r="Y76" s="43"/>
    </row>
    <row r="77" spans="2:25" x14ac:dyDescent="0.25">
      <c r="B77" s="68" t="s">
        <v>203</v>
      </c>
      <c r="C77" s="101">
        <v>0</v>
      </c>
      <c r="D77" s="101">
        <v>0</v>
      </c>
      <c r="E77" s="101">
        <v>4595000</v>
      </c>
      <c r="F77" s="101">
        <v>8992000</v>
      </c>
      <c r="G77" s="101">
        <v>13965046.782161312</v>
      </c>
      <c r="H77" s="101">
        <v>12210000</v>
      </c>
      <c r="I77" s="60">
        <f t="shared" si="5"/>
        <v>2.0281515053055231E-4</v>
      </c>
      <c r="W77" s="43"/>
      <c r="Y77" s="43"/>
    </row>
    <row r="78" spans="2:25" x14ac:dyDescent="0.25">
      <c r="B78" s="68" t="s">
        <v>110</v>
      </c>
      <c r="C78" s="101">
        <v>0</v>
      </c>
      <c r="D78" s="101">
        <v>18104500</v>
      </c>
      <c r="E78" s="101">
        <v>3220000</v>
      </c>
      <c r="F78" s="101">
        <v>31926400</v>
      </c>
      <c r="G78" s="101">
        <v>5390000</v>
      </c>
      <c r="H78" s="101">
        <v>11940000</v>
      </c>
      <c r="I78" s="60">
        <f t="shared" si="5"/>
        <v>1.9833029462201429E-4</v>
      </c>
      <c r="U78" s="100"/>
      <c r="W78" s="45"/>
      <c r="Y78" s="43"/>
    </row>
    <row r="79" spans="2:25" x14ac:dyDescent="0.25">
      <c r="B79" s="68" t="s">
        <v>245</v>
      </c>
      <c r="C79" s="101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10792000</v>
      </c>
      <c r="I79" s="60">
        <f t="shared" si="5"/>
        <v>1.7926135172200824E-4</v>
      </c>
      <c r="U79" s="100"/>
      <c r="W79" s="45"/>
      <c r="Y79" s="43"/>
    </row>
    <row r="80" spans="2:25" x14ac:dyDescent="0.25">
      <c r="B80" s="116" t="s">
        <v>257</v>
      </c>
      <c r="C80" s="102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10112552.599758163</v>
      </c>
      <c r="I80" s="60">
        <f t="shared" si="5"/>
        <v>1.6797533806454381E-4</v>
      </c>
      <c r="U80" s="100"/>
      <c r="W80" s="45"/>
      <c r="Y80" s="43"/>
    </row>
    <row r="81" spans="2:25" x14ac:dyDescent="0.25">
      <c r="B81" s="68" t="s">
        <v>91</v>
      </c>
      <c r="C81" s="101">
        <v>1785000</v>
      </c>
      <c r="D81" s="101">
        <v>366000</v>
      </c>
      <c r="E81" s="101">
        <v>137739000</v>
      </c>
      <c r="F81" s="101">
        <v>0</v>
      </c>
      <c r="G81" s="101">
        <v>0</v>
      </c>
      <c r="H81" s="101">
        <v>9749493.8144900724</v>
      </c>
      <c r="I81" s="60">
        <f t="shared" si="5"/>
        <v>1.6194472199692814E-4</v>
      </c>
      <c r="U81" s="100"/>
      <c r="W81" s="45"/>
      <c r="Y81" s="43"/>
    </row>
    <row r="82" spans="2:25" x14ac:dyDescent="0.25">
      <c r="B82" s="116" t="s">
        <v>297</v>
      </c>
      <c r="C82" s="102">
        <v>0</v>
      </c>
      <c r="D82" s="102">
        <v>10221000</v>
      </c>
      <c r="E82" s="102">
        <v>15415000</v>
      </c>
      <c r="F82" s="102">
        <v>5972000</v>
      </c>
      <c r="G82" s="102">
        <v>0</v>
      </c>
      <c r="H82" s="102">
        <v>9640000</v>
      </c>
      <c r="I82" s="60">
        <f t="shared" si="5"/>
        <v>1.6012596651224605E-4</v>
      </c>
      <c r="U82" s="100"/>
      <c r="W82" s="45"/>
      <c r="Y82" s="43"/>
    </row>
    <row r="83" spans="2:25" x14ac:dyDescent="0.25">
      <c r="B83" s="68" t="s">
        <v>132</v>
      </c>
      <c r="C83" s="101">
        <v>0</v>
      </c>
      <c r="D83" s="101">
        <v>0</v>
      </c>
      <c r="E83" s="101">
        <v>0</v>
      </c>
      <c r="F83" s="101">
        <v>0</v>
      </c>
      <c r="G83" s="101">
        <v>0</v>
      </c>
      <c r="H83" s="101">
        <v>9596000</v>
      </c>
      <c r="I83" s="60">
        <f t="shared" si="5"/>
        <v>1.5939510110492874E-4</v>
      </c>
      <c r="U83" s="100"/>
      <c r="W83" s="45"/>
      <c r="Y83" s="43"/>
    </row>
    <row r="84" spans="2:25" x14ac:dyDescent="0.25">
      <c r="B84" s="68" t="s">
        <v>83</v>
      </c>
      <c r="C84" s="101">
        <v>0</v>
      </c>
      <c r="D84" s="101">
        <v>0</v>
      </c>
      <c r="E84" s="101">
        <v>1048000</v>
      </c>
      <c r="F84" s="101">
        <v>1250000</v>
      </c>
      <c r="G84" s="101">
        <v>0</v>
      </c>
      <c r="H84" s="101">
        <v>9384000</v>
      </c>
      <c r="I84" s="60">
        <f t="shared" si="5"/>
        <v>1.5587365868785445E-4</v>
      </c>
      <c r="U84" s="100"/>
      <c r="W84" s="45"/>
      <c r="Y84" s="43"/>
    </row>
    <row r="85" spans="2:25" x14ac:dyDescent="0.25">
      <c r="B85" s="68" t="s">
        <v>208</v>
      </c>
      <c r="C85" s="101">
        <v>5286000</v>
      </c>
      <c r="D85" s="101">
        <v>0</v>
      </c>
      <c r="E85" s="101">
        <v>18507000.000000041</v>
      </c>
      <c r="F85" s="101">
        <v>7200000</v>
      </c>
      <c r="G85" s="101">
        <v>52259000</v>
      </c>
      <c r="H85" s="101">
        <v>8609000</v>
      </c>
      <c r="I85" s="60">
        <f t="shared" si="5"/>
        <v>1.4300046117260646E-4</v>
      </c>
      <c r="U85" s="100"/>
      <c r="W85" s="45"/>
      <c r="Y85" s="43"/>
    </row>
    <row r="86" spans="2:25" x14ac:dyDescent="0.25">
      <c r="B86" s="116" t="s">
        <v>218</v>
      </c>
      <c r="C86" s="102">
        <v>2100000</v>
      </c>
      <c r="D86" s="102">
        <v>30697000</v>
      </c>
      <c r="E86" s="102">
        <v>21635000</v>
      </c>
      <c r="F86" s="102">
        <v>6050000</v>
      </c>
      <c r="G86" s="102">
        <v>0</v>
      </c>
      <c r="H86" s="102">
        <v>7100000</v>
      </c>
      <c r="I86" s="60">
        <f t="shared" si="5"/>
        <v>1.1793509981711067E-4</v>
      </c>
      <c r="U86" s="100"/>
      <c r="W86" s="45"/>
      <c r="Y86" s="43"/>
    </row>
    <row r="87" spans="2:25" x14ac:dyDescent="0.25">
      <c r="B87" s="68" t="s">
        <v>109</v>
      </c>
      <c r="C87" s="101">
        <v>52844500</v>
      </c>
      <c r="D87" s="101">
        <v>6012000</v>
      </c>
      <c r="E87" s="101">
        <v>12209000</v>
      </c>
      <c r="F87" s="101">
        <v>0</v>
      </c>
      <c r="G87" s="101">
        <v>3992000</v>
      </c>
      <c r="H87" s="101">
        <v>6673000</v>
      </c>
      <c r="I87" s="60">
        <f t="shared" si="5"/>
        <v>1.1084238325064501E-4</v>
      </c>
      <c r="U87" s="100"/>
      <c r="W87" s="45"/>
      <c r="Y87" s="43"/>
    </row>
    <row r="88" spans="2:25" x14ac:dyDescent="0.25">
      <c r="B88" s="68" t="s">
        <v>331</v>
      </c>
      <c r="C88" s="101">
        <v>0</v>
      </c>
      <c r="D88" s="101">
        <v>0</v>
      </c>
      <c r="E88" s="101">
        <v>2798000</v>
      </c>
      <c r="F88" s="101">
        <v>0</v>
      </c>
      <c r="G88" s="101">
        <v>0</v>
      </c>
      <c r="H88" s="101">
        <v>6233490</v>
      </c>
      <c r="I88" s="60">
        <f t="shared" si="5"/>
        <v>1.0354186836041708E-4</v>
      </c>
      <c r="U88" s="100"/>
      <c r="W88" s="45"/>
      <c r="Y88" s="43"/>
    </row>
    <row r="89" spans="2:25" x14ac:dyDescent="0.25">
      <c r="B89" s="68" t="s">
        <v>70</v>
      </c>
      <c r="C89" s="101">
        <v>110000</v>
      </c>
      <c r="D89" s="101">
        <v>0</v>
      </c>
      <c r="E89" s="101">
        <v>0</v>
      </c>
      <c r="F89" s="101">
        <v>0</v>
      </c>
      <c r="G89" s="101">
        <v>0</v>
      </c>
      <c r="H89" s="101">
        <v>6024800</v>
      </c>
      <c r="I89" s="60">
        <f t="shared" si="5"/>
        <v>1.0007540695466598E-4</v>
      </c>
      <c r="U89" s="100"/>
      <c r="W89" s="45"/>
      <c r="Y89" s="43"/>
    </row>
    <row r="90" spans="2:25" x14ac:dyDescent="0.25">
      <c r="B90" s="68" t="s">
        <v>285</v>
      </c>
      <c r="C90" s="101">
        <v>0</v>
      </c>
      <c r="D90" s="101">
        <v>0</v>
      </c>
      <c r="E90" s="101">
        <v>7200000</v>
      </c>
      <c r="F90" s="101">
        <v>0</v>
      </c>
      <c r="G90" s="101">
        <v>0</v>
      </c>
      <c r="H90" s="101">
        <v>6000000</v>
      </c>
      <c r="I90" s="60">
        <f t="shared" si="5"/>
        <v>9.966346463417804E-5</v>
      </c>
      <c r="U90" s="100"/>
      <c r="W90" s="45"/>
      <c r="Y90" s="43"/>
    </row>
    <row r="91" spans="2:25" x14ac:dyDescent="0.25">
      <c r="B91" s="68" t="s">
        <v>181</v>
      </c>
      <c r="C91" s="101">
        <v>4707000</v>
      </c>
      <c r="D91" s="101">
        <v>10003000</v>
      </c>
      <c r="E91" s="101">
        <v>29873000</v>
      </c>
      <c r="F91" s="101">
        <v>0</v>
      </c>
      <c r="G91" s="101">
        <v>2260000</v>
      </c>
      <c r="H91" s="101">
        <v>5885000</v>
      </c>
      <c r="I91" s="60">
        <f t="shared" si="5"/>
        <v>9.7753248228689622E-5</v>
      </c>
      <c r="U91" s="100"/>
      <c r="W91" s="45"/>
      <c r="Y91" s="43"/>
    </row>
    <row r="92" spans="2:25" x14ac:dyDescent="0.25">
      <c r="B92" s="68" t="s">
        <v>200</v>
      </c>
      <c r="C92" s="101">
        <v>0</v>
      </c>
      <c r="D92" s="101">
        <v>0</v>
      </c>
      <c r="E92" s="101">
        <v>18925650</v>
      </c>
      <c r="F92" s="101">
        <v>0</v>
      </c>
      <c r="G92" s="101">
        <v>0</v>
      </c>
      <c r="H92" s="101">
        <v>5883729.9511242323</v>
      </c>
      <c r="I92" s="60">
        <f t="shared" si="5"/>
        <v>9.7732151983487338E-5</v>
      </c>
      <c r="U92" s="100"/>
      <c r="W92" s="45"/>
      <c r="Y92" s="43"/>
    </row>
    <row r="93" spans="2:25" x14ac:dyDescent="0.25">
      <c r="B93" s="68" t="s">
        <v>242</v>
      </c>
      <c r="C93" s="101">
        <v>0</v>
      </c>
      <c r="D93" s="101">
        <v>0</v>
      </c>
      <c r="E93" s="101">
        <v>0</v>
      </c>
      <c r="F93" s="101">
        <v>0</v>
      </c>
      <c r="G93" s="101">
        <v>12688000</v>
      </c>
      <c r="H93" s="101">
        <v>5743000</v>
      </c>
      <c r="I93" s="60">
        <f t="shared" si="5"/>
        <v>9.5394546232347414E-5</v>
      </c>
      <c r="U93" s="100"/>
      <c r="W93" s="45"/>
      <c r="Y93" s="43"/>
    </row>
    <row r="94" spans="2:25" x14ac:dyDescent="0.25">
      <c r="B94" s="68" t="s">
        <v>78</v>
      </c>
      <c r="C94" s="101">
        <v>0</v>
      </c>
      <c r="D94" s="101">
        <v>0</v>
      </c>
      <c r="E94" s="101">
        <v>0</v>
      </c>
      <c r="F94" s="101">
        <v>0</v>
      </c>
      <c r="G94" s="101">
        <v>0</v>
      </c>
      <c r="H94" s="101">
        <v>5225000</v>
      </c>
      <c r="I94" s="60">
        <f t="shared" si="5"/>
        <v>8.6790267118930044E-5</v>
      </c>
      <c r="U94" s="100"/>
      <c r="W94" s="45"/>
      <c r="Y94" s="43"/>
    </row>
    <row r="95" spans="2:25" x14ac:dyDescent="0.25">
      <c r="B95" s="68" t="s">
        <v>88</v>
      </c>
      <c r="C95" s="101">
        <v>4200000</v>
      </c>
      <c r="D95" s="101">
        <v>6599000</v>
      </c>
      <c r="E95" s="101">
        <v>5776000</v>
      </c>
      <c r="F95" s="101">
        <v>0</v>
      </c>
      <c r="G95" s="101">
        <v>1850000</v>
      </c>
      <c r="H95" s="101">
        <v>5200000</v>
      </c>
      <c r="I95" s="60">
        <f t="shared" si="5"/>
        <v>8.6375002682954294E-5</v>
      </c>
      <c r="U95" s="100"/>
      <c r="W95" s="45"/>
      <c r="Y95" s="43"/>
    </row>
    <row r="96" spans="2:25" x14ac:dyDescent="0.25">
      <c r="B96" s="68" t="s">
        <v>125</v>
      </c>
      <c r="C96" s="101">
        <v>700000</v>
      </c>
      <c r="D96" s="101">
        <v>0</v>
      </c>
      <c r="E96" s="101">
        <v>19421900</v>
      </c>
      <c r="F96" s="101">
        <v>1303000</v>
      </c>
      <c r="G96" s="101">
        <v>0</v>
      </c>
      <c r="H96" s="101">
        <v>5158000</v>
      </c>
      <c r="I96" s="60">
        <f t="shared" si="5"/>
        <v>8.5677358430515059E-5</v>
      </c>
      <c r="U96" s="100"/>
      <c r="W96" s="45"/>
      <c r="Y96" s="43"/>
    </row>
    <row r="97" spans="2:25" x14ac:dyDescent="0.25">
      <c r="B97" s="68" t="s">
        <v>261</v>
      </c>
      <c r="C97" s="101">
        <v>0</v>
      </c>
      <c r="D97" s="101">
        <v>0</v>
      </c>
      <c r="E97" s="101">
        <v>0</v>
      </c>
      <c r="F97" s="101">
        <v>0</v>
      </c>
      <c r="G97" s="101">
        <v>0</v>
      </c>
      <c r="H97" s="101">
        <v>4995500</v>
      </c>
      <c r="I97" s="60">
        <f t="shared" si="5"/>
        <v>8.2978139596672726E-5</v>
      </c>
      <c r="U97" s="100"/>
      <c r="W97" s="45"/>
      <c r="Y97" s="43"/>
    </row>
    <row r="98" spans="2:25" x14ac:dyDescent="0.25">
      <c r="B98" s="68" t="s">
        <v>247</v>
      </c>
      <c r="C98" s="101">
        <v>0</v>
      </c>
      <c r="D98" s="101">
        <v>0</v>
      </c>
      <c r="E98" s="101">
        <v>0</v>
      </c>
      <c r="F98" s="101">
        <v>0</v>
      </c>
      <c r="G98" s="101">
        <v>6944000</v>
      </c>
      <c r="H98" s="101">
        <v>4440000</v>
      </c>
      <c r="I98" s="60">
        <f t="shared" si="5"/>
        <v>7.3750963829291745E-5</v>
      </c>
      <c r="U98" s="100"/>
      <c r="W98" s="45"/>
      <c r="Y98" s="43"/>
    </row>
    <row r="99" spans="2:25" x14ac:dyDescent="0.25">
      <c r="B99" s="68" t="s">
        <v>264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4390000</v>
      </c>
      <c r="I99" s="60">
        <f t="shared" si="5"/>
        <v>7.2920434957340259E-5</v>
      </c>
      <c r="U99" s="100"/>
      <c r="W99" s="45"/>
      <c r="Y99" s="43"/>
    </row>
    <row r="100" spans="2:25" x14ac:dyDescent="0.25">
      <c r="B100" s="68" t="s">
        <v>277</v>
      </c>
      <c r="C100" s="101">
        <v>2102000</v>
      </c>
      <c r="D100" s="101">
        <v>0</v>
      </c>
      <c r="E100" s="101">
        <v>238500</v>
      </c>
      <c r="F100" s="101">
        <v>1219000</v>
      </c>
      <c r="G100" s="101">
        <v>0</v>
      </c>
      <c r="H100" s="101">
        <v>3718000</v>
      </c>
      <c r="I100" s="60">
        <f t="shared" si="5"/>
        <v>6.1758126918312327E-5</v>
      </c>
      <c r="U100" s="100"/>
      <c r="W100" s="45"/>
      <c r="Y100" s="43"/>
    </row>
    <row r="101" spans="2:25" x14ac:dyDescent="0.25">
      <c r="B101" s="68" t="s">
        <v>362</v>
      </c>
      <c r="C101" s="101">
        <v>0</v>
      </c>
      <c r="D101" s="101">
        <v>0</v>
      </c>
      <c r="E101" s="101">
        <v>0</v>
      </c>
      <c r="F101" s="101">
        <v>0</v>
      </c>
      <c r="G101" s="101">
        <v>2817000</v>
      </c>
      <c r="H101" s="101">
        <v>3585000</v>
      </c>
      <c r="I101" s="60">
        <f t="shared" ref="I101:I164" si="6">+H101/$H$190</f>
        <v>5.9548920118921376E-5</v>
      </c>
      <c r="U101" s="100"/>
      <c r="W101" s="45"/>
      <c r="Y101" s="43"/>
    </row>
    <row r="102" spans="2:25" x14ac:dyDescent="0.25">
      <c r="B102" s="68" t="s">
        <v>127</v>
      </c>
      <c r="C102" s="101">
        <v>0</v>
      </c>
      <c r="D102" s="101">
        <v>0</v>
      </c>
      <c r="E102" s="101">
        <v>12824799.999999981</v>
      </c>
      <c r="F102" s="101">
        <v>0</v>
      </c>
      <c r="G102" s="101">
        <v>0</v>
      </c>
      <c r="H102" s="101">
        <v>3490000</v>
      </c>
      <c r="I102" s="60">
        <f t="shared" si="6"/>
        <v>5.7970915262213555E-5</v>
      </c>
      <c r="U102" s="100"/>
      <c r="W102" s="45"/>
      <c r="Y102" s="43"/>
    </row>
    <row r="103" spans="2:25" x14ac:dyDescent="0.25">
      <c r="B103" s="68" t="s">
        <v>186</v>
      </c>
      <c r="C103" s="101">
        <v>0</v>
      </c>
      <c r="D103" s="101">
        <v>5736200</v>
      </c>
      <c r="E103" s="101">
        <v>0</v>
      </c>
      <c r="F103" s="101">
        <v>3690000</v>
      </c>
      <c r="G103" s="101">
        <v>0</v>
      </c>
      <c r="H103" s="101">
        <v>3463538.9948006934</v>
      </c>
      <c r="I103" s="60">
        <f t="shared" si="6"/>
        <v>5.7531382686235906E-5</v>
      </c>
      <c r="U103" s="100"/>
      <c r="W103" s="45"/>
      <c r="Y103" s="43"/>
    </row>
    <row r="104" spans="2:25" x14ac:dyDescent="0.25">
      <c r="B104" s="68" t="s">
        <v>90</v>
      </c>
      <c r="C104" s="101">
        <v>0</v>
      </c>
      <c r="D104" s="101">
        <v>0</v>
      </c>
      <c r="E104" s="101">
        <v>5956000</v>
      </c>
      <c r="F104" s="101">
        <v>3600000</v>
      </c>
      <c r="G104" s="101">
        <v>0</v>
      </c>
      <c r="H104" s="101">
        <v>3191000</v>
      </c>
      <c r="I104" s="60">
        <f t="shared" si="6"/>
        <v>5.3004352607943687E-5</v>
      </c>
      <c r="U104" s="100"/>
      <c r="W104" s="45"/>
      <c r="Y104" s="43"/>
    </row>
    <row r="105" spans="2:25" x14ac:dyDescent="0.25">
      <c r="B105" s="68" t="s">
        <v>174</v>
      </c>
      <c r="C105" s="101">
        <v>3073000</v>
      </c>
      <c r="D105" s="101">
        <v>0</v>
      </c>
      <c r="E105" s="101">
        <v>0</v>
      </c>
      <c r="F105" s="101">
        <v>0</v>
      </c>
      <c r="G105" s="101">
        <v>0</v>
      </c>
      <c r="H105" s="101">
        <v>2970000</v>
      </c>
      <c r="I105" s="60">
        <f t="shared" si="6"/>
        <v>4.9333414993918126E-5</v>
      </c>
      <c r="U105" s="100"/>
      <c r="W105" s="45"/>
      <c r="Y105" s="43"/>
    </row>
    <row r="106" spans="2:25" x14ac:dyDescent="0.25">
      <c r="B106" s="68" t="s">
        <v>212</v>
      </c>
      <c r="C106" s="101">
        <v>0</v>
      </c>
      <c r="D106" s="101">
        <v>237620</v>
      </c>
      <c r="E106" s="101">
        <v>0</v>
      </c>
      <c r="F106" s="101">
        <v>0</v>
      </c>
      <c r="G106" s="101">
        <v>0</v>
      </c>
      <c r="H106" s="101">
        <v>2905140.1658664341</v>
      </c>
      <c r="I106" s="60">
        <f t="shared" si="6"/>
        <v>4.8256055696359912E-5</v>
      </c>
      <c r="U106" s="100"/>
      <c r="W106" s="45"/>
      <c r="Y106" s="43"/>
    </row>
    <row r="107" spans="2:25" x14ac:dyDescent="0.25">
      <c r="B107" s="68" t="s">
        <v>240</v>
      </c>
      <c r="C107" s="101">
        <v>0</v>
      </c>
      <c r="D107" s="101">
        <v>0</v>
      </c>
      <c r="E107" s="101">
        <v>0</v>
      </c>
      <c r="F107" s="101">
        <v>525000</v>
      </c>
      <c r="G107" s="101">
        <v>0</v>
      </c>
      <c r="H107" s="101">
        <v>2800000</v>
      </c>
      <c r="I107" s="60">
        <f t="shared" si="6"/>
        <v>4.6509616829283084E-5</v>
      </c>
      <c r="U107" s="100"/>
      <c r="W107" s="45"/>
      <c r="Y107" s="43"/>
    </row>
    <row r="108" spans="2:25" x14ac:dyDescent="0.25">
      <c r="B108" s="116" t="s">
        <v>607</v>
      </c>
      <c r="C108" s="102">
        <v>0</v>
      </c>
      <c r="D108" s="102">
        <v>0</v>
      </c>
      <c r="E108" s="102">
        <v>2143000</v>
      </c>
      <c r="F108" s="102">
        <v>0</v>
      </c>
      <c r="G108" s="102">
        <v>0</v>
      </c>
      <c r="H108" s="102">
        <v>2760000</v>
      </c>
      <c r="I108" s="60">
        <f t="shared" si="6"/>
        <v>4.5845193731721894E-5</v>
      </c>
      <c r="U108" s="100"/>
      <c r="W108" s="45"/>
      <c r="Y108" s="43"/>
    </row>
    <row r="109" spans="2:25" x14ac:dyDescent="0.25">
      <c r="B109" s="116" t="s">
        <v>214</v>
      </c>
      <c r="C109" s="102">
        <v>0</v>
      </c>
      <c r="D109" s="102">
        <v>300000</v>
      </c>
      <c r="E109" s="102">
        <v>0</v>
      </c>
      <c r="F109" s="102">
        <v>0</v>
      </c>
      <c r="G109" s="102">
        <v>0</v>
      </c>
      <c r="H109" s="102">
        <v>2701000</v>
      </c>
      <c r="I109" s="60">
        <f t="shared" si="6"/>
        <v>4.4865169662819145E-5</v>
      </c>
      <c r="U109" s="100"/>
      <c r="W109" s="45"/>
      <c r="Y109" s="43"/>
    </row>
    <row r="110" spans="2:25" x14ac:dyDescent="0.25">
      <c r="B110" s="68" t="s">
        <v>97</v>
      </c>
      <c r="C110" s="101">
        <v>0</v>
      </c>
      <c r="D110" s="101">
        <v>0</v>
      </c>
      <c r="E110" s="101">
        <v>260000</v>
      </c>
      <c r="F110" s="101">
        <v>0</v>
      </c>
      <c r="G110" s="101">
        <v>0</v>
      </c>
      <c r="H110" s="101">
        <v>2654500</v>
      </c>
      <c r="I110" s="60">
        <f t="shared" si="6"/>
        <v>4.4092777811904264E-5</v>
      </c>
      <c r="U110" s="100"/>
      <c r="W110" s="45"/>
      <c r="Y110" s="43"/>
    </row>
    <row r="111" spans="2:25" x14ac:dyDescent="0.25">
      <c r="B111" s="68" t="s">
        <v>92</v>
      </c>
      <c r="C111" s="101">
        <v>0</v>
      </c>
      <c r="D111" s="101">
        <v>0</v>
      </c>
      <c r="E111" s="101">
        <v>0</v>
      </c>
      <c r="F111" s="101">
        <v>0</v>
      </c>
      <c r="G111" s="101">
        <v>0</v>
      </c>
      <c r="H111" s="101">
        <v>2500000</v>
      </c>
      <c r="I111" s="60">
        <f t="shared" si="6"/>
        <v>4.1526443597574182E-5</v>
      </c>
      <c r="U111" s="100"/>
      <c r="W111" s="45"/>
      <c r="Y111" s="43"/>
    </row>
    <row r="112" spans="2:25" x14ac:dyDescent="0.25">
      <c r="B112" s="68" t="s">
        <v>255</v>
      </c>
      <c r="C112" s="101">
        <v>0</v>
      </c>
      <c r="D112" s="101">
        <v>12269000</v>
      </c>
      <c r="E112" s="101">
        <v>50803500</v>
      </c>
      <c r="F112" s="101">
        <v>0</v>
      </c>
      <c r="G112" s="101">
        <v>206700</v>
      </c>
      <c r="H112" s="101">
        <v>2428500</v>
      </c>
      <c r="I112" s="60">
        <f t="shared" si="6"/>
        <v>4.0338787310683559E-5</v>
      </c>
      <c r="U112" s="100"/>
      <c r="W112" s="45"/>
      <c r="Y112" s="43"/>
    </row>
    <row r="113" spans="2:25" x14ac:dyDescent="0.25">
      <c r="B113" s="68" t="s">
        <v>122</v>
      </c>
      <c r="C113" s="101">
        <v>0</v>
      </c>
      <c r="D113" s="101">
        <v>0</v>
      </c>
      <c r="E113" s="101">
        <v>0</v>
      </c>
      <c r="F113" s="101">
        <v>930000</v>
      </c>
      <c r="G113" s="101">
        <v>0</v>
      </c>
      <c r="H113" s="101">
        <v>2384000</v>
      </c>
      <c r="I113" s="60">
        <f t="shared" si="6"/>
        <v>3.9599616614646737E-5</v>
      </c>
      <c r="U113" s="100"/>
      <c r="W113" s="45"/>
      <c r="Y113" s="43"/>
    </row>
    <row r="114" spans="2:25" x14ac:dyDescent="0.25">
      <c r="B114" s="68" t="s">
        <v>470</v>
      </c>
      <c r="C114" s="101">
        <v>0</v>
      </c>
      <c r="D114" s="101">
        <v>0</v>
      </c>
      <c r="E114" s="101">
        <v>0</v>
      </c>
      <c r="F114" s="101">
        <v>0</v>
      </c>
      <c r="G114" s="101">
        <v>0</v>
      </c>
      <c r="H114" s="101">
        <v>2275000</v>
      </c>
      <c r="I114" s="60">
        <f t="shared" si="6"/>
        <v>3.7789063673792503E-5</v>
      </c>
      <c r="U114" s="100"/>
      <c r="W114" s="45"/>
      <c r="Y114" s="43"/>
    </row>
    <row r="115" spans="2:25" x14ac:dyDescent="0.25">
      <c r="B115" s="68" t="s">
        <v>68</v>
      </c>
      <c r="C115" s="101">
        <v>8055900</v>
      </c>
      <c r="D115" s="101">
        <v>2432000</v>
      </c>
      <c r="E115" s="101">
        <v>1700000</v>
      </c>
      <c r="F115" s="101">
        <v>0</v>
      </c>
      <c r="G115" s="101">
        <v>0</v>
      </c>
      <c r="H115" s="101">
        <v>2250000</v>
      </c>
      <c r="I115" s="60">
        <f t="shared" si="6"/>
        <v>3.7373799237816767E-5</v>
      </c>
      <c r="U115" s="100"/>
      <c r="W115" s="45"/>
      <c r="Y115" s="43"/>
    </row>
    <row r="116" spans="2:25" x14ac:dyDescent="0.25">
      <c r="B116" s="68" t="s">
        <v>199</v>
      </c>
      <c r="C116" s="101">
        <v>17859600</v>
      </c>
      <c r="D116" s="101">
        <v>0</v>
      </c>
      <c r="E116" s="101">
        <v>973000</v>
      </c>
      <c r="F116" s="101">
        <v>0</v>
      </c>
      <c r="G116" s="101">
        <v>405000</v>
      </c>
      <c r="H116" s="101">
        <v>2220000</v>
      </c>
      <c r="I116" s="60">
        <f t="shared" si="6"/>
        <v>3.6875481914645873E-5</v>
      </c>
      <c r="U116" s="100"/>
      <c r="W116" s="45"/>
      <c r="Y116" s="43"/>
    </row>
    <row r="117" spans="2:25" x14ac:dyDescent="0.25">
      <c r="B117" s="68" t="s">
        <v>608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2000000</v>
      </c>
      <c r="I117" s="60">
        <f t="shared" si="6"/>
        <v>3.3221154878059344E-5</v>
      </c>
      <c r="U117" s="100"/>
      <c r="W117" s="45"/>
      <c r="Y117" s="43"/>
    </row>
    <row r="118" spans="2:25" x14ac:dyDescent="0.25">
      <c r="B118" s="68" t="s">
        <v>609</v>
      </c>
      <c r="C118" s="101">
        <v>0</v>
      </c>
      <c r="D118" s="101">
        <v>0</v>
      </c>
      <c r="E118" s="101">
        <v>0</v>
      </c>
      <c r="F118" s="101">
        <v>0</v>
      </c>
      <c r="G118" s="101">
        <v>0</v>
      </c>
      <c r="H118" s="101">
        <v>1825000</v>
      </c>
      <c r="I118" s="60">
        <f t="shared" si="6"/>
        <v>3.0314303826229154E-5</v>
      </c>
      <c r="U118" s="100"/>
      <c r="W118" s="45"/>
      <c r="Y118" s="43"/>
    </row>
    <row r="119" spans="2:25" x14ac:dyDescent="0.25">
      <c r="B119" s="68" t="s">
        <v>361</v>
      </c>
      <c r="C119" s="101">
        <v>0</v>
      </c>
      <c r="D119" s="101">
        <v>0</v>
      </c>
      <c r="E119" s="101">
        <v>13672250</v>
      </c>
      <c r="F119" s="101">
        <v>0</v>
      </c>
      <c r="G119" s="101">
        <v>0</v>
      </c>
      <c r="H119" s="101">
        <v>1709048.372143534</v>
      </c>
      <c r="I119" s="60">
        <f t="shared" si="6"/>
        <v>2.8388280332537775E-5</v>
      </c>
      <c r="U119" s="100"/>
      <c r="W119" s="45"/>
      <c r="Y119" s="43"/>
    </row>
    <row r="120" spans="2:25" x14ac:dyDescent="0.25">
      <c r="B120" s="68" t="s">
        <v>281</v>
      </c>
      <c r="C120" s="101">
        <v>0</v>
      </c>
      <c r="D120" s="101">
        <v>0</v>
      </c>
      <c r="E120" s="101">
        <v>1020000</v>
      </c>
      <c r="F120" s="101">
        <v>0</v>
      </c>
      <c r="G120" s="101">
        <v>1890000</v>
      </c>
      <c r="H120" s="101">
        <v>1593000</v>
      </c>
      <c r="I120" s="60">
        <f t="shared" si="6"/>
        <v>2.6460649860374268E-5</v>
      </c>
      <c r="U120" s="100"/>
      <c r="W120" s="45"/>
      <c r="Y120" s="43"/>
    </row>
    <row r="121" spans="2:25" x14ac:dyDescent="0.25">
      <c r="B121" s="68" t="s">
        <v>610</v>
      </c>
      <c r="C121" s="101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1557000</v>
      </c>
      <c r="I121" s="60">
        <f t="shared" si="6"/>
        <v>2.58626690725692E-5</v>
      </c>
      <c r="U121" s="100"/>
      <c r="W121" s="45"/>
      <c r="Y121" s="43"/>
    </row>
    <row r="122" spans="2:25" x14ac:dyDescent="0.25">
      <c r="B122" s="68" t="s">
        <v>225</v>
      </c>
      <c r="C122" s="101">
        <v>300000</v>
      </c>
      <c r="D122" s="101">
        <v>800000</v>
      </c>
      <c r="E122" s="101">
        <v>2750000</v>
      </c>
      <c r="F122" s="101">
        <v>0</v>
      </c>
      <c r="G122" s="101">
        <v>0</v>
      </c>
      <c r="H122" s="101">
        <v>1500000</v>
      </c>
      <c r="I122" s="60">
        <f t="shared" si="6"/>
        <v>2.491586615854451E-5</v>
      </c>
      <c r="U122" s="100"/>
      <c r="W122" s="45"/>
      <c r="Y122" s="43"/>
    </row>
    <row r="123" spans="2:25" x14ac:dyDescent="0.25">
      <c r="B123" s="68" t="s">
        <v>611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1296000</v>
      </c>
      <c r="I123" s="60">
        <f t="shared" si="6"/>
        <v>2.1527308360982455E-5</v>
      </c>
      <c r="U123" s="100"/>
      <c r="W123" s="45"/>
      <c r="Y123" s="43"/>
    </row>
    <row r="124" spans="2:25" x14ac:dyDescent="0.25">
      <c r="B124" s="116" t="s">
        <v>136</v>
      </c>
      <c r="C124" s="102">
        <v>0</v>
      </c>
      <c r="D124" s="102">
        <v>2355000</v>
      </c>
      <c r="E124" s="102">
        <v>600000.00000000012</v>
      </c>
      <c r="F124" s="102">
        <v>0</v>
      </c>
      <c r="G124" s="102">
        <v>0</v>
      </c>
      <c r="H124" s="102">
        <v>1269000</v>
      </c>
      <c r="I124" s="60">
        <f t="shared" si="6"/>
        <v>2.1078822770128653E-5</v>
      </c>
      <c r="U124" s="100"/>
      <c r="W124" s="45"/>
      <c r="Y124" s="43"/>
    </row>
    <row r="125" spans="2:25" x14ac:dyDescent="0.25">
      <c r="B125" s="68" t="s">
        <v>612</v>
      </c>
      <c r="C125" s="101">
        <v>0</v>
      </c>
      <c r="D125" s="101">
        <v>0</v>
      </c>
      <c r="E125" s="101">
        <v>0</v>
      </c>
      <c r="F125" s="101">
        <v>0</v>
      </c>
      <c r="G125" s="101">
        <v>0</v>
      </c>
      <c r="H125" s="101">
        <v>1100000</v>
      </c>
      <c r="I125" s="60">
        <f t="shared" si="6"/>
        <v>1.827163518293264E-5</v>
      </c>
      <c r="U125" s="100"/>
      <c r="W125" s="45"/>
      <c r="Y125" s="43"/>
    </row>
    <row r="126" spans="2:25" x14ac:dyDescent="0.25">
      <c r="B126" s="68" t="s">
        <v>72</v>
      </c>
      <c r="C126" s="101">
        <v>12163000</v>
      </c>
      <c r="D126" s="101">
        <v>2604000</v>
      </c>
      <c r="E126" s="101">
        <v>13094000</v>
      </c>
      <c r="F126" s="101">
        <v>0</v>
      </c>
      <c r="G126" s="101">
        <v>0</v>
      </c>
      <c r="H126" s="101">
        <v>1000000</v>
      </c>
      <c r="I126" s="60">
        <f t="shared" si="6"/>
        <v>1.6610577439029672E-5</v>
      </c>
      <c r="U126" s="100"/>
      <c r="W126" s="45"/>
      <c r="Y126" s="43"/>
    </row>
    <row r="127" spans="2:25" x14ac:dyDescent="0.25">
      <c r="B127" s="68" t="s">
        <v>271</v>
      </c>
      <c r="C127" s="101">
        <v>0</v>
      </c>
      <c r="D127" s="101">
        <v>0</v>
      </c>
      <c r="E127" s="101">
        <v>0</v>
      </c>
      <c r="F127" s="101">
        <v>0</v>
      </c>
      <c r="G127" s="101">
        <v>0</v>
      </c>
      <c r="H127" s="101">
        <v>960000</v>
      </c>
      <c r="I127" s="60">
        <f t="shared" si="6"/>
        <v>1.5946154341468486E-5</v>
      </c>
      <c r="U127" s="100"/>
      <c r="W127" s="45"/>
      <c r="Y127" s="43"/>
    </row>
    <row r="128" spans="2:25" x14ac:dyDescent="0.25">
      <c r="B128" s="68" t="s">
        <v>374</v>
      </c>
      <c r="C128" s="101">
        <v>0</v>
      </c>
      <c r="D128" s="101">
        <v>0</v>
      </c>
      <c r="E128" s="101">
        <v>960000</v>
      </c>
      <c r="F128" s="101">
        <v>0</v>
      </c>
      <c r="G128" s="101">
        <v>0</v>
      </c>
      <c r="H128" s="101">
        <v>622000</v>
      </c>
      <c r="I128" s="60">
        <f t="shared" si="6"/>
        <v>1.0331779167076457E-5</v>
      </c>
      <c r="U128" s="100"/>
      <c r="W128" s="45"/>
      <c r="Y128" s="43"/>
    </row>
    <row r="129" spans="2:25" x14ac:dyDescent="0.25">
      <c r="B129" s="68" t="s">
        <v>613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602000</v>
      </c>
      <c r="I129" s="60">
        <f t="shared" si="6"/>
        <v>9.9995676182958635E-6</v>
      </c>
      <c r="U129" s="100"/>
      <c r="W129" s="45"/>
      <c r="Y129" s="43"/>
    </row>
    <row r="130" spans="2:25" x14ac:dyDescent="0.25">
      <c r="B130" s="68" t="s">
        <v>107</v>
      </c>
      <c r="C130" s="101">
        <v>0</v>
      </c>
      <c r="D130" s="101">
        <v>0</v>
      </c>
      <c r="E130" s="101">
        <v>0</v>
      </c>
      <c r="F130" s="101">
        <v>0</v>
      </c>
      <c r="G130" s="101">
        <v>790000</v>
      </c>
      <c r="H130" s="101">
        <v>350000</v>
      </c>
      <c r="I130" s="60">
        <f t="shared" si="6"/>
        <v>5.8137021036603855E-6</v>
      </c>
      <c r="U130" s="100"/>
      <c r="W130" s="45"/>
      <c r="Y130" s="43"/>
    </row>
    <row r="131" spans="2:25" x14ac:dyDescent="0.25">
      <c r="B131" s="68" t="s">
        <v>289</v>
      </c>
      <c r="C131" s="101">
        <v>0</v>
      </c>
      <c r="D131" s="101">
        <v>0</v>
      </c>
      <c r="E131" s="101">
        <v>0</v>
      </c>
      <c r="F131" s="101">
        <v>3650000</v>
      </c>
      <c r="G131" s="101">
        <v>0</v>
      </c>
      <c r="H131" s="101">
        <v>280000</v>
      </c>
      <c r="I131" s="60">
        <f t="shared" si="6"/>
        <v>4.650961682928308E-6</v>
      </c>
      <c r="U131" s="100"/>
      <c r="W131" s="45"/>
      <c r="Y131" s="43"/>
    </row>
    <row r="132" spans="2:25" x14ac:dyDescent="0.25">
      <c r="B132" s="68" t="s">
        <v>184</v>
      </c>
      <c r="C132" s="101">
        <v>8868000</v>
      </c>
      <c r="D132" s="101">
        <v>3962000</v>
      </c>
      <c r="E132" s="101">
        <v>1815000</v>
      </c>
      <c r="F132" s="101">
        <v>2129000</v>
      </c>
      <c r="G132" s="101">
        <v>468000</v>
      </c>
      <c r="H132" s="101">
        <v>136000</v>
      </c>
      <c r="I132" s="60">
        <f t="shared" si="6"/>
        <v>2.2590385317080357E-6</v>
      </c>
      <c r="U132" s="100"/>
      <c r="W132" s="45"/>
      <c r="Y132" s="43"/>
    </row>
    <row r="133" spans="2:25" x14ac:dyDescent="0.25">
      <c r="B133" s="68" t="s">
        <v>357</v>
      </c>
      <c r="C133" s="101">
        <v>0</v>
      </c>
      <c r="D133" s="101">
        <v>0</v>
      </c>
      <c r="E133" s="101">
        <v>0</v>
      </c>
      <c r="F133" s="101">
        <v>0</v>
      </c>
      <c r="G133" s="101">
        <v>0</v>
      </c>
      <c r="H133" s="101">
        <v>40000</v>
      </c>
      <c r="I133" s="60">
        <f t="shared" si="6"/>
        <v>6.6442309756118694E-7</v>
      </c>
      <c r="U133" s="100"/>
      <c r="W133" s="45"/>
      <c r="Y133" s="43"/>
    </row>
    <row r="134" spans="2:25" x14ac:dyDescent="0.25">
      <c r="B134" s="68" t="s">
        <v>89</v>
      </c>
      <c r="C134" s="101">
        <v>6444000</v>
      </c>
      <c r="D134" s="101">
        <v>0</v>
      </c>
      <c r="E134" s="101">
        <v>4953000</v>
      </c>
      <c r="F134" s="101">
        <v>10434615</v>
      </c>
      <c r="G134" s="101">
        <v>0</v>
      </c>
      <c r="H134" s="101">
        <v>12000</v>
      </c>
      <c r="I134" s="60">
        <f t="shared" si="6"/>
        <v>1.9932692926835608E-7</v>
      </c>
      <c r="U134" s="100"/>
      <c r="W134" s="45"/>
      <c r="Y134" s="43"/>
    </row>
    <row r="135" spans="2:25" x14ac:dyDescent="0.25">
      <c r="B135" s="68" t="s">
        <v>332</v>
      </c>
      <c r="C135" s="101">
        <v>0</v>
      </c>
      <c r="D135" s="101">
        <v>2169000</v>
      </c>
      <c r="E135" s="101">
        <v>0</v>
      </c>
      <c r="F135" s="101">
        <v>0</v>
      </c>
      <c r="G135" s="101">
        <v>0</v>
      </c>
      <c r="H135" s="101">
        <v>0</v>
      </c>
      <c r="I135" s="60">
        <f t="shared" si="6"/>
        <v>0</v>
      </c>
      <c r="U135" s="100"/>
      <c r="W135" s="45"/>
      <c r="Y135" s="43"/>
    </row>
    <row r="136" spans="2:25" x14ac:dyDescent="0.25">
      <c r="B136" s="68" t="s">
        <v>66</v>
      </c>
      <c r="C136" s="101"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  <c r="I136" s="60">
        <f t="shared" si="6"/>
        <v>0</v>
      </c>
      <c r="U136" s="100"/>
      <c r="W136" s="45"/>
      <c r="Y136" s="43"/>
    </row>
    <row r="137" spans="2:25" x14ac:dyDescent="0.25">
      <c r="B137" s="68" t="s">
        <v>340</v>
      </c>
      <c r="C137" s="101">
        <v>0</v>
      </c>
      <c r="D137" s="101">
        <v>0</v>
      </c>
      <c r="E137" s="101">
        <v>0</v>
      </c>
      <c r="F137" s="101">
        <v>0</v>
      </c>
      <c r="G137" s="101">
        <v>0</v>
      </c>
      <c r="H137" s="101">
        <v>0</v>
      </c>
      <c r="I137" s="60">
        <f t="shared" si="6"/>
        <v>0</v>
      </c>
      <c r="U137" s="100"/>
      <c r="W137" s="45"/>
      <c r="Y137" s="43"/>
    </row>
    <row r="138" spans="2:25" x14ac:dyDescent="0.25">
      <c r="B138" s="68" t="s">
        <v>614</v>
      </c>
      <c r="C138" s="101">
        <v>0</v>
      </c>
      <c r="D138" s="101">
        <v>0</v>
      </c>
      <c r="E138" s="101">
        <v>0</v>
      </c>
      <c r="F138" s="101">
        <v>0</v>
      </c>
      <c r="G138" s="101">
        <v>0</v>
      </c>
      <c r="H138" s="101">
        <v>0</v>
      </c>
      <c r="I138" s="60">
        <f t="shared" si="6"/>
        <v>0</v>
      </c>
      <c r="U138" s="100"/>
      <c r="W138" s="45"/>
      <c r="Y138" s="43"/>
    </row>
    <row r="139" spans="2:25" x14ac:dyDescent="0.25">
      <c r="B139" s="68" t="s">
        <v>615</v>
      </c>
      <c r="C139" s="101">
        <v>0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  <c r="I139" s="60">
        <f t="shared" si="6"/>
        <v>0</v>
      </c>
      <c r="U139" s="100"/>
      <c r="W139" s="45"/>
      <c r="Y139" s="43"/>
    </row>
    <row r="140" spans="2:25" x14ac:dyDescent="0.25">
      <c r="B140" s="68" t="s">
        <v>76</v>
      </c>
      <c r="C140" s="101">
        <v>0</v>
      </c>
      <c r="D140" s="101">
        <v>5890000</v>
      </c>
      <c r="E140" s="101">
        <v>1490000</v>
      </c>
      <c r="F140" s="101">
        <v>186000</v>
      </c>
      <c r="G140" s="101">
        <v>90000</v>
      </c>
      <c r="H140" s="101">
        <v>0</v>
      </c>
      <c r="I140" s="60">
        <f t="shared" si="6"/>
        <v>0</v>
      </c>
      <c r="U140" s="100"/>
      <c r="W140" s="45"/>
      <c r="Y140" s="43"/>
    </row>
    <row r="141" spans="2:25" x14ac:dyDescent="0.25">
      <c r="B141" s="68" t="s">
        <v>79</v>
      </c>
      <c r="C141" s="101">
        <v>0</v>
      </c>
      <c r="D141" s="101">
        <v>0</v>
      </c>
      <c r="E141" s="101">
        <v>0</v>
      </c>
      <c r="F141" s="101">
        <v>1800000</v>
      </c>
      <c r="G141" s="101">
        <v>0</v>
      </c>
      <c r="H141" s="101">
        <v>0</v>
      </c>
      <c r="I141" s="60">
        <f t="shared" si="6"/>
        <v>0</v>
      </c>
      <c r="U141" s="100"/>
      <c r="W141" s="45"/>
      <c r="Y141" s="43"/>
    </row>
    <row r="142" spans="2:25" x14ac:dyDescent="0.25">
      <c r="B142" s="68" t="s">
        <v>80</v>
      </c>
      <c r="C142" s="101">
        <v>7230002.5</v>
      </c>
      <c r="D142" s="101">
        <v>0</v>
      </c>
      <c r="E142" s="101">
        <v>0</v>
      </c>
      <c r="F142" s="101">
        <v>0</v>
      </c>
      <c r="G142" s="101">
        <v>1515000</v>
      </c>
      <c r="H142" s="101">
        <v>0</v>
      </c>
      <c r="I142" s="60">
        <f t="shared" si="6"/>
        <v>0</v>
      </c>
      <c r="U142" s="100"/>
      <c r="W142" s="45"/>
      <c r="Y142" s="43"/>
    </row>
    <row r="143" spans="2:25" x14ac:dyDescent="0.25">
      <c r="B143" s="68" t="s">
        <v>431</v>
      </c>
      <c r="C143" s="101">
        <v>8722501.2850280926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  <c r="I143" s="60">
        <f t="shared" si="6"/>
        <v>0</v>
      </c>
      <c r="U143" s="100"/>
      <c r="W143" s="45"/>
      <c r="Y143" s="43"/>
    </row>
    <row r="144" spans="2:25" x14ac:dyDescent="0.25">
      <c r="B144" s="68" t="s">
        <v>191</v>
      </c>
      <c r="C144" s="101">
        <v>0</v>
      </c>
      <c r="D144" s="101">
        <v>0</v>
      </c>
      <c r="E144" s="101">
        <v>0</v>
      </c>
      <c r="F144" s="101">
        <v>0</v>
      </c>
      <c r="G144" s="101">
        <v>0</v>
      </c>
      <c r="H144" s="101">
        <v>0</v>
      </c>
      <c r="I144" s="60">
        <f t="shared" si="6"/>
        <v>0</v>
      </c>
      <c r="U144" s="100"/>
      <c r="W144" s="45"/>
      <c r="Y144" s="43"/>
    </row>
    <row r="145" spans="2:25" x14ac:dyDescent="0.25">
      <c r="B145" s="68" t="s">
        <v>84</v>
      </c>
      <c r="C145" s="101">
        <v>8970000</v>
      </c>
      <c r="D145" s="101">
        <v>0</v>
      </c>
      <c r="E145" s="101">
        <v>234000</v>
      </c>
      <c r="F145" s="101">
        <v>0</v>
      </c>
      <c r="G145" s="101">
        <v>105000</v>
      </c>
      <c r="H145" s="101">
        <v>0</v>
      </c>
      <c r="I145" s="60">
        <f t="shared" si="6"/>
        <v>0</v>
      </c>
      <c r="U145" s="100"/>
      <c r="W145" s="45"/>
      <c r="Y145" s="43"/>
    </row>
    <row r="146" spans="2:25" x14ac:dyDescent="0.25">
      <c r="B146" s="68" t="s">
        <v>616</v>
      </c>
      <c r="C146" s="101">
        <v>0</v>
      </c>
      <c r="D146" s="101">
        <v>0</v>
      </c>
      <c r="E146" s="101">
        <v>1612000</v>
      </c>
      <c r="F146" s="101">
        <v>0</v>
      </c>
      <c r="G146" s="101">
        <v>0</v>
      </c>
      <c r="H146" s="101">
        <v>0</v>
      </c>
      <c r="I146" s="60">
        <f t="shared" si="6"/>
        <v>0</v>
      </c>
      <c r="U146" s="100"/>
      <c r="W146" s="45"/>
      <c r="Y146" s="43"/>
    </row>
    <row r="147" spans="2:25" x14ac:dyDescent="0.25">
      <c r="B147" s="68" t="s">
        <v>444</v>
      </c>
      <c r="C147" s="101">
        <v>0</v>
      </c>
      <c r="D147" s="101">
        <v>0</v>
      </c>
      <c r="E147" s="101">
        <v>8850000</v>
      </c>
      <c r="F147" s="101">
        <v>1575000</v>
      </c>
      <c r="G147" s="101">
        <v>0</v>
      </c>
      <c r="H147" s="101">
        <v>0</v>
      </c>
      <c r="I147" s="60">
        <f t="shared" si="6"/>
        <v>0</v>
      </c>
      <c r="U147" s="100"/>
      <c r="W147" s="45"/>
      <c r="Y147" s="43"/>
    </row>
    <row r="148" spans="2:25" x14ac:dyDescent="0.25">
      <c r="B148" s="68" t="s">
        <v>38</v>
      </c>
      <c r="C148" s="101">
        <v>5322000</v>
      </c>
      <c r="D148" s="101">
        <v>16902050</v>
      </c>
      <c r="E148" s="101">
        <v>0</v>
      </c>
      <c r="F148" s="101">
        <v>0</v>
      </c>
      <c r="G148" s="101">
        <v>0</v>
      </c>
      <c r="H148" s="101">
        <v>0</v>
      </c>
      <c r="I148" s="60">
        <f t="shared" si="6"/>
        <v>0</v>
      </c>
      <c r="U148" s="100"/>
      <c r="W148" s="45"/>
      <c r="Y148" s="43"/>
    </row>
    <row r="149" spans="2:25" x14ac:dyDescent="0.25">
      <c r="B149" s="68" t="s">
        <v>252</v>
      </c>
      <c r="C149" s="101">
        <v>0</v>
      </c>
      <c r="D149" s="101">
        <v>565000</v>
      </c>
      <c r="E149" s="101">
        <v>0</v>
      </c>
      <c r="F149" s="101">
        <v>0</v>
      </c>
      <c r="G149" s="101">
        <v>0</v>
      </c>
      <c r="H149" s="101">
        <v>0</v>
      </c>
      <c r="I149" s="60">
        <f t="shared" si="6"/>
        <v>0</v>
      </c>
      <c r="U149" s="100"/>
      <c r="W149" s="45"/>
      <c r="Y149" s="43"/>
    </row>
    <row r="150" spans="2:25" x14ac:dyDescent="0.25">
      <c r="B150" s="68" t="s">
        <v>308</v>
      </c>
      <c r="C150" s="101">
        <v>0</v>
      </c>
      <c r="D150" s="101">
        <v>2400000</v>
      </c>
      <c r="E150" s="101">
        <v>0</v>
      </c>
      <c r="F150" s="101">
        <v>0</v>
      </c>
      <c r="G150" s="101">
        <v>0</v>
      </c>
      <c r="H150" s="101">
        <v>0</v>
      </c>
      <c r="I150" s="60">
        <f t="shared" si="6"/>
        <v>0</v>
      </c>
      <c r="U150" s="100"/>
      <c r="W150" s="45"/>
      <c r="Y150" s="43"/>
    </row>
    <row r="151" spans="2:25" x14ac:dyDescent="0.25">
      <c r="B151" s="68" t="s">
        <v>189</v>
      </c>
      <c r="C151" s="101">
        <v>0</v>
      </c>
      <c r="D151" s="101">
        <v>0</v>
      </c>
      <c r="E151" s="101">
        <v>0</v>
      </c>
      <c r="F151" s="101">
        <v>0</v>
      </c>
      <c r="G151" s="101">
        <v>0</v>
      </c>
      <c r="H151" s="101">
        <v>0</v>
      </c>
      <c r="I151" s="60">
        <f t="shared" si="6"/>
        <v>0</v>
      </c>
      <c r="U151" s="100"/>
      <c r="W151" s="45"/>
      <c r="Y151" s="43"/>
    </row>
    <row r="152" spans="2:25" x14ac:dyDescent="0.25">
      <c r="B152" s="68" t="s">
        <v>617</v>
      </c>
      <c r="C152" s="101">
        <v>0</v>
      </c>
      <c r="D152" s="101">
        <v>0</v>
      </c>
      <c r="E152" s="101">
        <v>0</v>
      </c>
      <c r="F152" s="101">
        <v>5544000</v>
      </c>
      <c r="G152" s="101">
        <v>0</v>
      </c>
      <c r="H152" s="101">
        <v>0</v>
      </c>
      <c r="I152" s="60">
        <f t="shared" si="6"/>
        <v>0</v>
      </c>
      <c r="U152" s="100"/>
      <c r="W152" s="45"/>
      <c r="Y152" s="43"/>
    </row>
    <row r="153" spans="2:25" x14ac:dyDescent="0.25">
      <c r="B153" s="68" t="s">
        <v>215</v>
      </c>
      <c r="C153" s="101">
        <v>37508000</v>
      </c>
      <c r="D153" s="101">
        <v>0</v>
      </c>
      <c r="E153" s="101">
        <v>0</v>
      </c>
      <c r="F153" s="101">
        <v>0</v>
      </c>
      <c r="G153" s="101">
        <v>0</v>
      </c>
      <c r="H153" s="101">
        <v>0</v>
      </c>
      <c r="I153" s="60">
        <f t="shared" si="6"/>
        <v>0</v>
      </c>
      <c r="U153" s="100"/>
      <c r="W153" s="45"/>
      <c r="Y153" s="43"/>
    </row>
    <row r="154" spans="2:25" x14ac:dyDescent="0.25">
      <c r="B154" s="68" t="s">
        <v>213</v>
      </c>
      <c r="C154" s="101">
        <v>1907000</v>
      </c>
      <c r="D154" s="101">
        <v>1167000</v>
      </c>
      <c r="E154" s="101">
        <v>2140000</v>
      </c>
      <c r="F154" s="101">
        <v>0</v>
      </c>
      <c r="G154" s="101">
        <v>0</v>
      </c>
      <c r="H154" s="101">
        <v>0</v>
      </c>
      <c r="I154" s="60">
        <f t="shared" si="6"/>
        <v>0</v>
      </c>
      <c r="U154" s="100"/>
      <c r="W154" s="45"/>
      <c r="Y154" s="43"/>
    </row>
    <row r="155" spans="2:25" x14ac:dyDescent="0.25">
      <c r="B155" s="68" t="s">
        <v>210</v>
      </c>
      <c r="C155" s="101">
        <v>1000000</v>
      </c>
      <c r="D155" s="101">
        <v>0</v>
      </c>
      <c r="E155" s="101">
        <v>340000</v>
      </c>
      <c r="F155" s="101">
        <v>0</v>
      </c>
      <c r="G155" s="101">
        <v>0</v>
      </c>
      <c r="H155" s="101">
        <v>0</v>
      </c>
      <c r="I155" s="60">
        <f t="shared" si="6"/>
        <v>0</v>
      </c>
      <c r="U155" s="100"/>
      <c r="W155" s="45"/>
      <c r="Y155" s="43"/>
    </row>
    <row r="156" spans="2:25" x14ac:dyDescent="0.25">
      <c r="B156" s="68" t="s">
        <v>101</v>
      </c>
      <c r="C156" s="101">
        <v>0</v>
      </c>
      <c r="D156" s="101">
        <v>0</v>
      </c>
      <c r="E156" s="101">
        <v>0</v>
      </c>
      <c r="F156" s="101">
        <v>0</v>
      </c>
      <c r="G156" s="101">
        <v>0</v>
      </c>
      <c r="H156" s="101">
        <v>0</v>
      </c>
      <c r="I156" s="60">
        <f t="shared" si="6"/>
        <v>0</v>
      </c>
      <c r="U156" s="100"/>
      <c r="W156" s="45"/>
      <c r="Y156" s="43"/>
    </row>
    <row r="157" spans="2:25" x14ac:dyDescent="0.25">
      <c r="B157" s="68" t="s">
        <v>312</v>
      </c>
      <c r="C157" s="101">
        <v>5570000</v>
      </c>
      <c r="D157" s="101">
        <v>24211050</v>
      </c>
      <c r="E157" s="101">
        <v>0</v>
      </c>
      <c r="F157" s="101">
        <v>0</v>
      </c>
      <c r="G157" s="101">
        <v>0</v>
      </c>
      <c r="H157" s="101">
        <v>0</v>
      </c>
      <c r="I157" s="60">
        <f t="shared" si="6"/>
        <v>0</v>
      </c>
      <c r="U157" s="100"/>
      <c r="W157" s="45"/>
      <c r="Y157" s="43"/>
    </row>
    <row r="158" spans="2:25" x14ac:dyDescent="0.25">
      <c r="B158" s="68" t="s">
        <v>263</v>
      </c>
      <c r="C158" s="101">
        <v>0</v>
      </c>
      <c r="D158" s="101">
        <v>0</v>
      </c>
      <c r="E158" s="101">
        <v>0</v>
      </c>
      <c r="F158" s="101">
        <v>0</v>
      </c>
      <c r="G158" s="101">
        <v>0</v>
      </c>
      <c r="H158" s="101">
        <v>0</v>
      </c>
      <c r="I158" s="60">
        <f t="shared" si="6"/>
        <v>0</v>
      </c>
      <c r="U158" s="100"/>
      <c r="W158" s="45"/>
      <c r="Y158" s="43"/>
    </row>
    <row r="159" spans="2:25" x14ac:dyDescent="0.25">
      <c r="B159" s="68" t="s">
        <v>618</v>
      </c>
      <c r="C159" s="101">
        <v>0</v>
      </c>
      <c r="D159" s="101">
        <v>0</v>
      </c>
      <c r="E159" s="101">
        <v>15221000</v>
      </c>
      <c r="F159" s="101">
        <v>0</v>
      </c>
      <c r="G159" s="101">
        <v>0</v>
      </c>
      <c r="H159" s="101">
        <v>0</v>
      </c>
      <c r="I159" s="60">
        <f t="shared" si="6"/>
        <v>0</v>
      </c>
      <c r="U159" s="100"/>
      <c r="W159" s="45"/>
      <c r="Y159" s="43"/>
    </row>
    <row r="160" spans="2:25" x14ac:dyDescent="0.25">
      <c r="B160" s="68" t="s">
        <v>105</v>
      </c>
      <c r="C160" s="101">
        <v>0</v>
      </c>
      <c r="D160" s="101">
        <v>385000</v>
      </c>
      <c r="E160" s="101">
        <v>0</v>
      </c>
      <c r="F160" s="101">
        <v>0</v>
      </c>
      <c r="G160" s="101">
        <v>0</v>
      </c>
      <c r="H160" s="101">
        <v>0</v>
      </c>
      <c r="I160" s="60">
        <f t="shared" si="6"/>
        <v>0</v>
      </c>
      <c r="U160" s="100"/>
      <c r="W160" s="45"/>
      <c r="Y160" s="43"/>
    </row>
    <row r="161" spans="2:25" x14ac:dyDescent="0.25">
      <c r="B161" s="68" t="s">
        <v>619</v>
      </c>
      <c r="C161" s="101">
        <v>0</v>
      </c>
      <c r="D161" s="101">
        <v>0</v>
      </c>
      <c r="E161" s="101">
        <v>0</v>
      </c>
      <c r="F161" s="101">
        <v>0</v>
      </c>
      <c r="G161" s="101">
        <v>0</v>
      </c>
      <c r="H161" s="101">
        <v>0</v>
      </c>
      <c r="I161" s="60">
        <f t="shared" si="6"/>
        <v>0</v>
      </c>
      <c r="U161" s="100"/>
      <c r="W161" s="45"/>
      <c r="Y161" s="43"/>
    </row>
    <row r="162" spans="2:25" x14ac:dyDescent="0.25">
      <c r="B162" s="68" t="s">
        <v>216</v>
      </c>
      <c r="C162" s="101">
        <v>0</v>
      </c>
      <c r="D162" s="101">
        <v>0</v>
      </c>
      <c r="E162" s="101">
        <v>0</v>
      </c>
      <c r="F162" s="101">
        <v>0</v>
      </c>
      <c r="G162" s="101">
        <v>0</v>
      </c>
      <c r="H162" s="101">
        <v>0</v>
      </c>
      <c r="I162" s="60">
        <f t="shared" si="6"/>
        <v>0</v>
      </c>
      <c r="U162" s="100"/>
      <c r="W162" s="45"/>
      <c r="Y162" s="43"/>
    </row>
    <row r="163" spans="2:25" x14ac:dyDescent="0.25">
      <c r="B163" s="68" t="s">
        <v>286</v>
      </c>
      <c r="C163" s="101">
        <v>0</v>
      </c>
      <c r="D163" s="101">
        <v>0</v>
      </c>
      <c r="E163" s="101">
        <v>0</v>
      </c>
      <c r="F163" s="101">
        <v>0</v>
      </c>
      <c r="G163" s="101">
        <v>160000</v>
      </c>
      <c r="H163" s="101">
        <v>0</v>
      </c>
      <c r="I163" s="60">
        <f t="shared" si="6"/>
        <v>0</v>
      </c>
      <c r="U163" s="100"/>
      <c r="W163" s="45"/>
      <c r="Y163" s="43"/>
    </row>
    <row r="164" spans="2:25" x14ac:dyDescent="0.25">
      <c r="B164" s="68" t="s">
        <v>287</v>
      </c>
      <c r="C164" s="101">
        <v>0</v>
      </c>
      <c r="D164" s="101">
        <v>0</v>
      </c>
      <c r="E164" s="101">
        <v>0</v>
      </c>
      <c r="F164" s="101">
        <v>0</v>
      </c>
      <c r="G164" s="101">
        <v>0</v>
      </c>
      <c r="H164" s="101">
        <v>0</v>
      </c>
      <c r="I164" s="60">
        <f t="shared" si="6"/>
        <v>0</v>
      </c>
      <c r="U164" s="100"/>
      <c r="W164" s="45"/>
      <c r="Y164" s="43"/>
    </row>
    <row r="165" spans="2:25" x14ac:dyDescent="0.25">
      <c r="B165" s="68" t="s">
        <v>192</v>
      </c>
      <c r="C165" s="101">
        <v>0</v>
      </c>
      <c r="D165" s="101">
        <v>0</v>
      </c>
      <c r="E165" s="101">
        <v>5671000</v>
      </c>
      <c r="F165" s="101">
        <v>14931000</v>
      </c>
      <c r="G165" s="101">
        <v>15324000</v>
      </c>
      <c r="H165" s="101">
        <v>0</v>
      </c>
      <c r="I165" s="60">
        <f t="shared" ref="I165:I190" si="7">+H165/$H$190</f>
        <v>0</v>
      </c>
      <c r="U165" s="100"/>
      <c r="W165" s="45"/>
      <c r="Y165" s="43"/>
    </row>
    <row r="166" spans="2:25" x14ac:dyDescent="0.25">
      <c r="B166" s="68" t="s">
        <v>288</v>
      </c>
      <c r="C166" s="101">
        <v>0</v>
      </c>
      <c r="D166" s="101">
        <v>800000</v>
      </c>
      <c r="E166" s="101">
        <v>2500000</v>
      </c>
      <c r="F166" s="101">
        <v>0</v>
      </c>
      <c r="G166" s="101">
        <v>0</v>
      </c>
      <c r="H166" s="101">
        <v>0</v>
      </c>
      <c r="I166" s="60">
        <f t="shared" si="7"/>
        <v>0</v>
      </c>
      <c r="U166" s="100"/>
      <c r="W166" s="45"/>
      <c r="Y166" s="43"/>
    </row>
    <row r="167" spans="2:25" x14ac:dyDescent="0.25">
      <c r="B167" s="68" t="s">
        <v>315</v>
      </c>
      <c r="C167" s="101">
        <v>0</v>
      </c>
      <c r="D167" s="101">
        <v>168024200</v>
      </c>
      <c r="E167" s="101">
        <v>0</v>
      </c>
      <c r="F167" s="101">
        <v>0</v>
      </c>
      <c r="G167" s="101">
        <v>0</v>
      </c>
      <c r="H167" s="101">
        <v>0</v>
      </c>
      <c r="I167" s="60">
        <f t="shared" si="7"/>
        <v>0</v>
      </c>
      <c r="U167" s="100"/>
      <c r="W167" s="45"/>
      <c r="Y167" s="43"/>
    </row>
    <row r="168" spans="2:25" x14ac:dyDescent="0.25">
      <c r="B168" s="68" t="s">
        <v>620</v>
      </c>
      <c r="C168" s="101">
        <v>0</v>
      </c>
      <c r="D168" s="101">
        <v>0</v>
      </c>
      <c r="E168" s="101">
        <v>0</v>
      </c>
      <c r="F168" s="101">
        <v>0</v>
      </c>
      <c r="G168" s="101">
        <v>0</v>
      </c>
      <c r="H168" s="101">
        <v>0</v>
      </c>
      <c r="I168" s="60">
        <f t="shared" si="7"/>
        <v>0</v>
      </c>
      <c r="U168" s="100"/>
      <c r="W168" s="45"/>
      <c r="Y168" s="43"/>
    </row>
    <row r="169" spans="2:25" x14ac:dyDescent="0.25">
      <c r="B169" s="68" t="s">
        <v>113</v>
      </c>
      <c r="C169" s="101">
        <v>3720000</v>
      </c>
      <c r="D169" s="101">
        <v>0</v>
      </c>
      <c r="E169" s="101">
        <v>0</v>
      </c>
      <c r="F169" s="101">
        <v>356000</v>
      </c>
      <c r="G169" s="101">
        <v>0</v>
      </c>
      <c r="H169" s="101">
        <v>0</v>
      </c>
      <c r="I169" s="60">
        <f t="shared" si="7"/>
        <v>0</v>
      </c>
      <c r="U169" s="100"/>
      <c r="W169" s="45"/>
      <c r="Y169" s="43"/>
    </row>
    <row r="170" spans="2:25" x14ac:dyDescent="0.25">
      <c r="B170" s="68" t="s">
        <v>370</v>
      </c>
      <c r="C170" s="101">
        <v>0</v>
      </c>
      <c r="D170" s="101">
        <v>0</v>
      </c>
      <c r="E170" s="101">
        <v>0</v>
      </c>
      <c r="F170" s="101">
        <v>0</v>
      </c>
      <c r="G170" s="101">
        <v>0</v>
      </c>
      <c r="H170" s="101">
        <v>0</v>
      </c>
      <c r="I170" s="60">
        <f t="shared" si="7"/>
        <v>0</v>
      </c>
      <c r="U170" s="100"/>
      <c r="W170" s="45"/>
      <c r="Y170" s="43"/>
    </row>
    <row r="171" spans="2:25" x14ac:dyDescent="0.25">
      <c r="B171" s="68" t="s">
        <v>120</v>
      </c>
      <c r="C171" s="101">
        <v>55525199.399999999</v>
      </c>
      <c r="D171" s="101">
        <v>279158326</v>
      </c>
      <c r="E171" s="101">
        <v>259652955</v>
      </c>
      <c r="F171" s="101">
        <v>0</v>
      </c>
      <c r="G171" s="101">
        <v>0</v>
      </c>
      <c r="H171" s="101">
        <v>0</v>
      </c>
      <c r="I171" s="60">
        <f t="shared" si="7"/>
        <v>0</v>
      </c>
      <c r="T171" s="120"/>
      <c r="V171" s="121"/>
      <c r="W171" s="43"/>
      <c r="Y171" s="43"/>
    </row>
    <row r="172" spans="2:25" x14ac:dyDescent="0.25">
      <c r="B172" s="68" t="s">
        <v>121</v>
      </c>
      <c r="C172" s="101">
        <v>4417800</v>
      </c>
      <c r="D172" s="101">
        <v>0</v>
      </c>
      <c r="E172" s="101">
        <v>0</v>
      </c>
      <c r="F172" s="101">
        <v>0</v>
      </c>
      <c r="G172" s="101">
        <v>0</v>
      </c>
      <c r="H172" s="101">
        <v>0</v>
      </c>
      <c r="I172" s="60">
        <f t="shared" si="7"/>
        <v>0</v>
      </c>
      <c r="T172" s="120"/>
      <c r="V172" s="121"/>
      <c r="W172" s="43"/>
      <c r="Y172" s="43"/>
    </row>
    <row r="173" spans="2:25" x14ac:dyDescent="0.25">
      <c r="B173" s="68" t="s">
        <v>320</v>
      </c>
      <c r="C173" s="101">
        <v>0</v>
      </c>
      <c r="D173" s="101">
        <v>2600000</v>
      </c>
      <c r="E173" s="101">
        <v>0</v>
      </c>
      <c r="F173" s="101">
        <v>0</v>
      </c>
      <c r="G173" s="101">
        <v>0</v>
      </c>
      <c r="H173" s="101">
        <v>0</v>
      </c>
      <c r="I173" s="60">
        <f t="shared" si="7"/>
        <v>0</v>
      </c>
      <c r="T173" s="120"/>
      <c r="V173" s="121"/>
      <c r="W173" s="43"/>
      <c r="Y173" s="43"/>
    </row>
    <row r="174" spans="2:25" x14ac:dyDescent="0.25">
      <c r="B174" s="68" t="s">
        <v>224</v>
      </c>
      <c r="C174" s="101">
        <v>0</v>
      </c>
      <c r="D174" s="101">
        <v>2642400</v>
      </c>
      <c r="E174" s="101">
        <v>0</v>
      </c>
      <c r="F174" s="101">
        <v>0</v>
      </c>
      <c r="G174" s="101">
        <v>0</v>
      </c>
      <c r="H174" s="101">
        <v>0</v>
      </c>
      <c r="I174" s="60">
        <f t="shared" si="7"/>
        <v>0</v>
      </c>
      <c r="T174" s="120"/>
      <c r="V174" s="121"/>
      <c r="W174" s="43"/>
      <c r="Y174" s="43"/>
    </row>
    <row r="175" spans="2:25" x14ac:dyDescent="0.25">
      <c r="B175" s="68" t="s">
        <v>126</v>
      </c>
      <c r="C175" s="101">
        <v>24000</v>
      </c>
      <c r="D175" s="101">
        <v>0</v>
      </c>
      <c r="E175" s="101">
        <v>0</v>
      </c>
      <c r="F175" s="101">
        <v>0</v>
      </c>
      <c r="G175" s="101">
        <v>0</v>
      </c>
      <c r="H175" s="101">
        <v>0</v>
      </c>
      <c r="I175" s="60">
        <f t="shared" si="7"/>
        <v>0</v>
      </c>
      <c r="T175" s="120"/>
      <c r="V175" s="121"/>
      <c r="W175" s="43"/>
      <c r="Y175" s="43"/>
    </row>
    <row r="176" spans="2:25" x14ac:dyDescent="0.25">
      <c r="B176" s="68" t="s">
        <v>322</v>
      </c>
      <c r="C176" s="101">
        <v>0</v>
      </c>
      <c r="D176" s="101">
        <v>0</v>
      </c>
      <c r="E176" s="101">
        <v>0</v>
      </c>
      <c r="F176" s="101">
        <v>0</v>
      </c>
      <c r="G176" s="101">
        <v>0</v>
      </c>
      <c r="H176" s="101">
        <v>0</v>
      </c>
      <c r="I176" s="60">
        <f t="shared" si="7"/>
        <v>0</v>
      </c>
      <c r="T176" s="120"/>
      <c r="V176" s="121"/>
      <c r="W176" s="43"/>
      <c r="Y176" s="43"/>
    </row>
    <row r="177" spans="2:25" x14ac:dyDescent="0.25">
      <c r="B177" s="68" t="s">
        <v>293</v>
      </c>
      <c r="C177" s="101">
        <v>2990000</v>
      </c>
      <c r="D177" s="101">
        <v>0</v>
      </c>
      <c r="E177" s="101">
        <v>0</v>
      </c>
      <c r="F177" s="101">
        <v>0</v>
      </c>
      <c r="G177" s="101">
        <v>0</v>
      </c>
      <c r="H177" s="101">
        <v>0</v>
      </c>
      <c r="I177" s="60">
        <f t="shared" si="7"/>
        <v>0</v>
      </c>
      <c r="T177" s="120"/>
      <c r="V177" s="121"/>
      <c r="W177" s="43"/>
      <c r="Y177" s="43"/>
    </row>
    <row r="178" spans="2:25" x14ac:dyDescent="0.25">
      <c r="B178" s="68" t="s">
        <v>197</v>
      </c>
      <c r="C178" s="101">
        <v>0</v>
      </c>
      <c r="D178" s="101">
        <v>19722000</v>
      </c>
      <c r="E178" s="101">
        <v>28368000</v>
      </c>
      <c r="F178" s="101">
        <v>0</v>
      </c>
      <c r="G178" s="101">
        <v>0</v>
      </c>
      <c r="H178" s="101">
        <v>0</v>
      </c>
      <c r="I178" s="60">
        <f t="shared" si="7"/>
        <v>0</v>
      </c>
      <c r="T178" s="120"/>
      <c r="V178" s="121"/>
      <c r="W178" s="43"/>
      <c r="Y178" s="43"/>
    </row>
    <row r="179" spans="2:25" x14ac:dyDescent="0.25">
      <c r="B179" s="68" t="s">
        <v>621</v>
      </c>
      <c r="C179" s="101">
        <v>0</v>
      </c>
      <c r="D179" s="101">
        <v>100000</v>
      </c>
      <c r="E179" s="101">
        <v>0</v>
      </c>
      <c r="F179" s="101">
        <v>0</v>
      </c>
      <c r="G179" s="101">
        <v>0</v>
      </c>
      <c r="H179" s="101">
        <v>0</v>
      </c>
      <c r="I179" s="60">
        <f t="shared" si="7"/>
        <v>0</v>
      </c>
      <c r="T179" s="120"/>
      <c r="V179" s="121"/>
      <c r="W179" s="43"/>
      <c r="Y179" s="43"/>
    </row>
    <row r="180" spans="2:25" x14ac:dyDescent="0.25">
      <c r="B180" s="68" t="s">
        <v>133</v>
      </c>
      <c r="C180" s="101">
        <v>1132000</v>
      </c>
      <c r="D180" s="101">
        <v>4020000</v>
      </c>
      <c r="E180" s="101">
        <v>14154000</v>
      </c>
      <c r="F180" s="101">
        <v>0</v>
      </c>
      <c r="G180" s="101">
        <v>0</v>
      </c>
      <c r="H180" s="101">
        <v>0</v>
      </c>
      <c r="I180" s="60">
        <f t="shared" si="7"/>
        <v>0</v>
      </c>
      <c r="T180" s="120"/>
      <c r="V180" s="121"/>
      <c r="W180" s="43"/>
      <c r="Y180" s="43"/>
    </row>
    <row r="181" spans="2:25" x14ac:dyDescent="0.25">
      <c r="B181" s="68" t="s">
        <v>179</v>
      </c>
      <c r="C181" s="101">
        <v>0</v>
      </c>
      <c r="D181" s="101">
        <v>0</v>
      </c>
      <c r="E181" s="101">
        <v>0</v>
      </c>
      <c r="F181" s="101">
        <v>0</v>
      </c>
      <c r="G181" s="101">
        <v>0</v>
      </c>
      <c r="H181" s="101">
        <v>0</v>
      </c>
      <c r="I181" s="60">
        <f t="shared" si="7"/>
        <v>0</v>
      </c>
      <c r="T181" s="120"/>
      <c r="V181" s="121"/>
      <c r="W181" s="43"/>
      <c r="Y181" s="43"/>
    </row>
    <row r="182" spans="2:25" x14ac:dyDescent="0.25">
      <c r="B182" s="68" t="s">
        <v>135</v>
      </c>
      <c r="C182" s="101">
        <v>0</v>
      </c>
      <c r="D182" s="101">
        <v>0</v>
      </c>
      <c r="E182" s="101">
        <v>4172000</v>
      </c>
      <c r="F182" s="101">
        <v>0</v>
      </c>
      <c r="G182" s="101">
        <v>0</v>
      </c>
      <c r="H182" s="101">
        <v>0</v>
      </c>
      <c r="I182" s="60">
        <f t="shared" si="7"/>
        <v>0</v>
      </c>
      <c r="T182" s="120"/>
      <c r="V182" s="121"/>
      <c r="W182" s="43"/>
      <c r="Y182" s="43"/>
    </row>
    <row r="183" spans="2:25" x14ac:dyDescent="0.25">
      <c r="B183" s="116" t="s">
        <v>389</v>
      </c>
      <c r="C183" s="102">
        <v>0</v>
      </c>
      <c r="D183" s="102">
        <v>0</v>
      </c>
      <c r="E183" s="102">
        <v>23660000</v>
      </c>
      <c r="F183" s="102">
        <v>0</v>
      </c>
      <c r="G183" s="102">
        <v>0</v>
      </c>
      <c r="H183" s="102">
        <v>0</v>
      </c>
      <c r="I183" s="60">
        <f t="shared" si="7"/>
        <v>0</v>
      </c>
      <c r="T183" s="120"/>
      <c r="V183" s="121"/>
      <c r="W183" s="43"/>
      <c r="Y183" s="43"/>
    </row>
    <row r="184" spans="2:25" x14ac:dyDescent="0.25">
      <c r="B184" s="116" t="s">
        <v>139</v>
      </c>
      <c r="C184" s="102">
        <v>0</v>
      </c>
      <c r="D184" s="102">
        <v>0</v>
      </c>
      <c r="E184" s="102">
        <v>0</v>
      </c>
      <c r="F184" s="102">
        <v>39000</v>
      </c>
      <c r="G184" s="102">
        <v>0</v>
      </c>
      <c r="H184" s="102">
        <v>0</v>
      </c>
      <c r="I184" s="60">
        <f t="shared" si="7"/>
        <v>0</v>
      </c>
      <c r="T184" s="120"/>
      <c r="V184" s="121"/>
      <c r="W184" s="43"/>
      <c r="Y184" s="43"/>
    </row>
    <row r="185" spans="2:25" x14ac:dyDescent="0.25">
      <c r="B185" s="116" t="s">
        <v>187</v>
      </c>
      <c r="C185" s="102">
        <v>0</v>
      </c>
      <c r="D185" s="102">
        <v>0</v>
      </c>
      <c r="E185" s="102">
        <v>0</v>
      </c>
      <c r="F185" s="102">
        <v>0</v>
      </c>
      <c r="G185" s="102">
        <v>0</v>
      </c>
      <c r="H185" s="102">
        <v>0</v>
      </c>
      <c r="I185" s="60">
        <f t="shared" si="7"/>
        <v>0</v>
      </c>
      <c r="T185" s="120"/>
      <c r="V185" s="121"/>
      <c r="W185" s="43"/>
      <c r="Y185" s="43"/>
    </row>
    <row r="186" spans="2:25" x14ac:dyDescent="0.25">
      <c r="B186" s="116" t="s">
        <v>622</v>
      </c>
      <c r="C186" s="102">
        <v>0</v>
      </c>
      <c r="D186" s="102">
        <v>28182000</v>
      </c>
      <c r="E186" s="102">
        <v>0</v>
      </c>
      <c r="F186" s="102">
        <v>0</v>
      </c>
      <c r="G186" s="102">
        <v>0</v>
      </c>
      <c r="H186" s="102">
        <v>0</v>
      </c>
      <c r="I186" s="60">
        <f t="shared" si="7"/>
        <v>0</v>
      </c>
      <c r="T186" s="120"/>
      <c r="V186" s="121"/>
      <c r="W186" s="43"/>
      <c r="Y186" s="43"/>
    </row>
    <row r="187" spans="2:25" x14ac:dyDescent="0.25">
      <c r="B187" s="116" t="s">
        <v>623</v>
      </c>
      <c r="C187" s="102">
        <v>0</v>
      </c>
      <c r="D187" s="102">
        <v>7250000</v>
      </c>
      <c r="E187" s="102">
        <v>6543000</v>
      </c>
      <c r="F187" s="102">
        <v>0</v>
      </c>
      <c r="G187" s="102">
        <v>0</v>
      </c>
      <c r="H187" s="102">
        <v>0</v>
      </c>
      <c r="I187" s="60">
        <f t="shared" si="7"/>
        <v>0</v>
      </c>
      <c r="T187" s="120"/>
      <c r="V187" s="121"/>
      <c r="W187" s="43"/>
      <c r="Y187" s="43"/>
    </row>
    <row r="188" spans="2:25" x14ac:dyDescent="0.25">
      <c r="B188" s="116" t="s">
        <v>195</v>
      </c>
      <c r="C188" s="102">
        <v>0</v>
      </c>
      <c r="D188" s="102">
        <v>0</v>
      </c>
      <c r="E188" s="102">
        <v>0</v>
      </c>
      <c r="F188" s="102">
        <v>0</v>
      </c>
      <c r="G188" s="102">
        <v>0</v>
      </c>
      <c r="H188" s="102">
        <v>0</v>
      </c>
      <c r="I188" s="60">
        <f t="shared" si="7"/>
        <v>0</v>
      </c>
      <c r="T188" s="120"/>
      <c r="V188" s="121"/>
      <c r="W188" s="43"/>
      <c r="Y188" s="43"/>
    </row>
    <row r="189" spans="2:25" ht="15.75" x14ac:dyDescent="0.25">
      <c r="B189" s="122" t="s">
        <v>592</v>
      </c>
      <c r="C189" s="5">
        <v>0</v>
      </c>
      <c r="D189" s="5">
        <v>0</v>
      </c>
      <c r="E189" s="123">
        <v>0</v>
      </c>
      <c r="F189" s="123">
        <v>27877000</v>
      </c>
      <c r="G189" s="123">
        <v>0</v>
      </c>
      <c r="H189" s="124">
        <v>0</v>
      </c>
      <c r="I189" s="60">
        <f t="shared" si="7"/>
        <v>0</v>
      </c>
      <c r="V189" s="100"/>
      <c r="W189" s="43"/>
      <c r="X189" s="45"/>
      <c r="Y189" s="43"/>
    </row>
    <row r="190" spans="2:25" ht="15.75" x14ac:dyDescent="0.25">
      <c r="B190" s="160" t="s">
        <v>10</v>
      </c>
      <c r="C190" s="161">
        <f>SUM(C37:C189)</f>
        <v>21699278650</v>
      </c>
      <c r="D190" s="161">
        <v>21676623000</v>
      </c>
      <c r="E190" s="161">
        <f>SUM(E37:E189)</f>
        <v>29336970403</v>
      </c>
      <c r="F190" s="161">
        <f t="shared" ref="F190:H190" si="8">SUM(F37:F189)</f>
        <v>6124747347</v>
      </c>
      <c r="G190" s="161">
        <f t="shared" si="8"/>
        <v>5809639000</v>
      </c>
      <c r="H190" s="161">
        <f t="shared" si="8"/>
        <v>60202603050.410042</v>
      </c>
      <c r="I190" s="162">
        <f t="shared" si="7"/>
        <v>1</v>
      </c>
      <c r="V190" s="100"/>
      <c r="W190" s="43"/>
      <c r="X190" s="45"/>
      <c r="Y190" s="43"/>
    </row>
    <row r="191" spans="2:25" ht="15.75" customHeight="1" x14ac:dyDescent="0.25">
      <c r="B191" s="4" t="s">
        <v>594</v>
      </c>
      <c r="C191" s="4"/>
      <c r="D191" s="4"/>
      <c r="E191" s="4"/>
      <c r="F191" s="4"/>
      <c r="G191" s="4"/>
      <c r="H191" s="4"/>
      <c r="I191" s="4"/>
      <c r="J191" s="4"/>
      <c r="K191" s="4"/>
    </row>
    <row r="192" spans="2:25" ht="15.75" customHeight="1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26" ht="15.75" x14ac:dyDescent="0.25">
      <c r="B193" s="55" t="s">
        <v>625</v>
      </c>
    </row>
    <row r="194" spans="2:26" ht="15.75" x14ac:dyDescent="0.25">
      <c r="B194" s="55"/>
    </row>
    <row r="195" spans="2:26" x14ac:dyDescent="0.25">
      <c r="B195" s="85" t="s">
        <v>626</v>
      </c>
      <c r="C195" s="85">
        <v>2017</v>
      </c>
      <c r="D195" s="31">
        <v>2018</v>
      </c>
      <c r="E195" s="31">
        <v>2019</v>
      </c>
      <c r="F195" s="31">
        <v>2020</v>
      </c>
      <c r="G195" s="31">
        <v>2021</v>
      </c>
      <c r="H195" s="31">
        <v>2022</v>
      </c>
      <c r="I195" s="31" t="s">
        <v>587</v>
      </c>
      <c r="J195" s="163" t="s">
        <v>627</v>
      </c>
      <c r="V195" s="100"/>
      <c r="W195" s="43"/>
      <c r="X195" s="45"/>
      <c r="Y195" s="43"/>
    </row>
    <row r="196" spans="2:26" x14ac:dyDescent="0.25">
      <c r="B196" s="68" t="s">
        <v>27</v>
      </c>
      <c r="C196" s="101">
        <v>17149606761.499996</v>
      </c>
      <c r="D196" s="101">
        <v>17536134590.400002</v>
      </c>
      <c r="E196" s="128">
        <v>22753101513.863808</v>
      </c>
      <c r="F196" s="128">
        <v>5570925006.1999998</v>
      </c>
      <c r="G196" s="128">
        <v>5551434532.7999992</v>
      </c>
      <c r="H196" s="101">
        <v>58687115996.916504</v>
      </c>
      <c r="I196" s="108">
        <f>SUM(C196:H196)</f>
        <v>127248318401.6803</v>
      </c>
      <c r="J196" s="60">
        <f t="shared" ref="J196:J202" si="9">+H196/$H$203</f>
        <v>0.97482688494009917</v>
      </c>
      <c r="K196" s="129"/>
      <c r="V196" s="100"/>
      <c r="W196" s="43"/>
      <c r="X196" s="45"/>
      <c r="Y196" s="43"/>
    </row>
    <row r="197" spans="2:26" x14ac:dyDescent="0.25">
      <c r="B197" s="68" t="s">
        <v>29</v>
      </c>
      <c r="C197" s="101">
        <v>979024335.70000005</v>
      </c>
      <c r="D197" s="101">
        <v>912802571.01695967</v>
      </c>
      <c r="E197" s="128">
        <v>1604903330.2</v>
      </c>
      <c r="F197" s="128">
        <v>368878509.19999999</v>
      </c>
      <c r="G197" s="128">
        <v>118849035.00000001</v>
      </c>
      <c r="H197" s="101">
        <v>1121561254.3424778</v>
      </c>
      <c r="I197" s="108">
        <f t="shared" ref="I197:I202" si="10">SUM(C197:H197)</f>
        <v>5106019035.4594374</v>
      </c>
      <c r="J197" s="60">
        <f t="shared" si="9"/>
        <v>1.8629780067870992E-2</v>
      </c>
      <c r="V197" s="100"/>
      <c r="W197" s="43"/>
      <c r="X197" s="45"/>
      <c r="Y197" s="43"/>
    </row>
    <row r="198" spans="2:26" x14ac:dyDescent="0.25">
      <c r="B198" s="68" t="s">
        <v>28</v>
      </c>
      <c r="C198" s="101">
        <v>1347129952.8000002</v>
      </c>
      <c r="D198" s="101">
        <v>1193066858.5830402</v>
      </c>
      <c r="E198" s="128">
        <v>1909168788.9361899</v>
      </c>
      <c r="F198" s="128">
        <v>146940831.59999999</v>
      </c>
      <c r="G198" s="128">
        <v>97988432.200000003</v>
      </c>
      <c r="H198" s="130">
        <f>+[2]Recaudo!S12+[2]Recaudo!T12</f>
        <v>387465799.15103483</v>
      </c>
      <c r="I198" s="108">
        <f t="shared" si="10"/>
        <v>5081760663.2702656</v>
      </c>
      <c r="J198" s="60">
        <f t="shared" si="9"/>
        <v>6.4360306617737848E-3</v>
      </c>
      <c r="V198" s="100"/>
      <c r="W198" s="43"/>
      <c r="X198" s="45"/>
      <c r="Y198" s="43"/>
    </row>
    <row r="199" spans="2:26" x14ac:dyDescent="0.25">
      <c r="B199" s="131" t="s">
        <v>628</v>
      </c>
      <c r="C199" s="101">
        <v>0</v>
      </c>
      <c r="D199" s="101">
        <v>2135500</v>
      </c>
      <c r="E199" s="128">
        <v>0</v>
      </c>
      <c r="F199" s="128">
        <v>27877000</v>
      </c>
      <c r="G199" s="128">
        <v>41367000</v>
      </c>
      <c r="H199" s="101">
        <v>4040000</v>
      </c>
      <c r="I199" s="108">
        <f t="shared" si="10"/>
        <v>75419500</v>
      </c>
      <c r="J199" s="60">
        <f t="shared" si="9"/>
        <v>6.7106732853679913E-5</v>
      </c>
      <c r="V199" s="100"/>
      <c r="W199" s="43"/>
      <c r="X199" s="45"/>
      <c r="Y199" s="43"/>
    </row>
    <row r="200" spans="2:26" x14ac:dyDescent="0.25">
      <c r="B200" s="68" t="s">
        <v>629</v>
      </c>
      <c r="C200" s="101">
        <v>3182000.00000381</v>
      </c>
      <c r="D200" s="101">
        <v>13597195</v>
      </c>
      <c r="E200" s="128">
        <v>46116250</v>
      </c>
      <c r="F200" s="128">
        <v>394000</v>
      </c>
      <c r="G200" s="128">
        <v>0</v>
      </c>
      <c r="H200" s="101">
        <v>2420000</v>
      </c>
      <c r="I200" s="108">
        <f t="shared" si="10"/>
        <v>65709445.000003815</v>
      </c>
      <c r="J200" s="60">
        <f t="shared" si="9"/>
        <v>4.0197597402451829E-5</v>
      </c>
      <c r="V200" s="100"/>
      <c r="W200" s="43"/>
      <c r="X200" s="45"/>
      <c r="Y200" s="43"/>
    </row>
    <row r="201" spans="2:26" x14ac:dyDescent="0.25">
      <c r="B201" s="68" t="s">
        <v>630</v>
      </c>
      <c r="C201" s="101">
        <v>2220335600</v>
      </c>
      <c r="D201" s="101">
        <v>2018886285</v>
      </c>
      <c r="E201" s="128">
        <v>2800742870</v>
      </c>
      <c r="F201" s="128">
        <v>9732000.0000000484</v>
      </c>
      <c r="G201" s="128">
        <v>0</v>
      </c>
      <c r="H201" s="128">
        <f>+[2]Recaudo!$U$6</f>
        <v>0</v>
      </c>
      <c r="I201" s="108">
        <f t="shared" si="10"/>
        <v>7049696755</v>
      </c>
      <c r="J201" s="60">
        <f t="shared" si="9"/>
        <v>0</v>
      </c>
      <c r="V201" s="100"/>
      <c r="W201" s="43"/>
      <c r="X201" s="45"/>
      <c r="Y201" s="43"/>
    </row>
    <row r="202" spans="2:26" x14ac:dyDescent="0.25">
      <c r="B202" s="68" t="s">
        <v>631</v>
      </c>
      <c r="C202" s="101">
        <v>0</v>
      </c>
      <c r="D202" s="101">
        <v>0</v>
      </c>
      <c r="E202" s="128">
        <v>222937650</v>
      </c>
      <c r="F202" s="128">
        <v>0</v>
      </c>
      <c r="G202" s="128">
        <v>0</v>
      </c>
      <c r="H202" s="128">
        <v>0</v>
      </c>
      <c r="I202" s="108">
        <f t="shared" si="10"/>
        <v>222937650</v>
      </c>
      <c r="J202" s="60">
        <f t="shared" si="9"/>
        <v>0</v>
      </c>
      <c r="V202" s="100"/>
      <c r="W202" s="43"/>
      <c r="X202" s="45"/>
      <c r="Y202" s="43"/>
    </row>
    <row r="203" spans="2:26" x14ac:dyDescent="0.25">
      <c r="B203" s="156" t="s">
        <v>150</v>
      </c>
      <c r="C203" s="164">
        <f>SUM(C196:C202)</f>
        <v>21699278650</v>
      </c>
      <c r="D203" s="164">
        <f t="shared" ref="D203:I203" si="11">SUM(D196:D202)</f>
        <v>21676623000</v>
      </c>
      <c r="E203" s="164">
        <f t="shared" si="11"/>
        <v>29336970403</v>
      </c>
      <c r="F203" s="164">
        <f t="shared" si="11"/>
        <v>6124747347</v>
      </c>
      <c r="G203" s="164">
        <f t="shared" si="11"/>
        <v>5809638999.999999</v>
      </c>
      <c r="H203" s="164">
        <f t="shared" si="11"/>
        <v>60202603050.410011</v>
      </c>
      <c r="I203" s="164">
        <f t="shared" si="11"/>
        <v>144849861450.41</v>
      </c>
      <c r="J203" s="165">
        <f>SUBTOTAL(9,J196:J202)</f>
        <v>1</v>
      </c>
      <c r="V203" s="100"/>
      <c r="W203" s="43"/>
      <c r="X203" s="45"/>
      <c r="Y203" s="43"/>
    </row>
    <row r="204" spans="2:26" ht="15.75" x14ac:dyDescent="0.25">
      <c r="B204" s="55" t="s">
        <v>594</v>
      </c>
      <c r="C204" s="132"/>
      <c r="D204" s="132"/>
      <c r="E204" s="132"/>
      <c r="F204" s="132"/>
      <c r="G204" s="132"/>
      <c r="H204" s="132"/>
      <c r="I204" s="132"/>
    </row>
    <row r="205" spans="2:26" ht="15.75" x14ac:dyDescent="0.25">
      <c r="B205" s="55"/>
      <c r="C205" s="132"/>
      <c r="D205" s="132"/>
      <c r="E205" s="132"/>
      <c r="F205" s="132"/>
      <c r="G205" s="132"/>
      <c r="H205" s="132"/>
      <c r="I205" s="132"/>
    </row>
    <row r="206" spans="2:26" ht="15.75" x14ac:dyDescent="0.25">
      <c r="B206" s="55" t="s">
        <v>632</v>
      </c>
    </row>
    <row r="207" spans="2:26" ht="15.75" x14ac:dyDescent="0.25">
      <c r="B207" s="55"/>
    </row>
    <row r="208" spans="2:26" x14ac:dyDescent="0.25">
      <c r="B208" s="85" t="s">
        <v>633</v>
      </c>
      <c r="C208" s="85">
        <v>2017</v>
      </c>
      <c r="D208" s="31">
        <v>2018</v>
      </c>
      <c r="E208" s="163" t="s">
        <v>634</v>
      </c>
      <c r="F208" s="31">
        <v>2019</v>
      </c>
      <c r="G208" s="163" t="s">
        <v>635</v>
      </c>
      <c r="H208" s="31">
        <v>2020</v>
      </c>
      <c r="I208" s="163" t="s">
        <v>636</v>
      </c>
      <c r="J208" s="31">
        <v>2021</v>
      </c>
      <c r="K208" s="163" t="s">
        <v>637</v>
      </c>
      <c r="L208" s="31">
        <v>2022</v>
      </c>
      <c r="M208" s="163" t="s">
        <v>627</v>
      </c>
      <c r="N208" s="31" t="s">
        <v>587</v>
      </c>
      <c r="W208" s="43"/>
      <c r="X208" s="100"/>
      <c r="Y208" s="43"/>
      <c r="Z208" s="45"/>
    </row>
    <row r="209" spans="2:26" x14ac:dyDescent="0.25">
      <c r="B209" s="68" t="s">
        <v>638</v>
      </c>
      <c r="C209" s="101">
        <v>11907026474</v>
      </c>
      <c r="D209" s="101">
        <v>11136172707.057852</v>
      </c>
      <c r="E209" s="22">
        <f>D209/$D$213</f>
        <v>0.51374112596126487</v>
      </c>
      <c r="F209" s="101">
        <v>14526204109.764198</v>
      </c>
      <c r="G209" s="22">
        <f>F209/$F$213</f>
        <v>0.49515010957909777</v>
      </c>
      <c r="H209" s="101">
        <v>2850303657</v>
      </c>
      <c r="I209" s="22">
        <f>H209/$H$213</f>
        <v>0.46537489556954942</v>
      </c>
      <c r="J209" s="101">
        <v>1396052485.9577799</v>
      </c>
      <c r="K209" s="22">
        <f>J209/$J$213</f>
        <v>0.2402993518113225</v>
      </c>
      <c r="L209" s="101">
        <v>41146554888.787323</v>
      </c>
      <c r="M209" s="60">
        <f>+L209/$L$213</f>
        <v>0.68346803632948727</v>
      </c>
      <c r="N209" s="167">
        <f>SUM(C209,D209,F209,H209,J209,L209)</f>
        <v>82962314322.567154</v>
      </c>
      <c r="W209" s="43"/>
      <c r="X209" s="100"/>
      <c r="Y209" s="43"/>
      <c r="Z209" s="45"/>
    </row>
    <row r="210" spans="2:26" x14ac:dyDescent="0.25">
      <c r="B210" s="68" t="s">
        <v>639</v>
      </c>
      <c r="C210" s="101">
        <v>5705371309</v>
      </c>
      <c r="D210" s="101">
        <v>6507683711.3293438</v>
      </c>
      <c r="E210" s="22">
        <f>D210/$D$213</f>
        <v>0.30021667633972987</v>
      </c>
      <c r="F210" s="101">
        <v>9096337433.486599</v>
      </c>
      <c r="G210" s="22">
        <f>F210/$F$213</f>
        <v>0.31006396736032454</v>
      </c>
      <c r="H210" s="101">
        <v>3178689690</v>
      </c>
      <c r="I210" s="22">
        <f>H210/$H$213</f>
        <v>0.51899115341581781</v>
      </c>
      <c r="J210" s="101">
        <v>4402679614.0422201</v>
      </c>
      <c r="K210" s="22">
        <f>J210/$J$213</f>
        <v>0.75782326820000689</v>
      </c>
      <c r="L210" s="101">
        <v>14715209162.573702</v>
      </c>
      <c r="M210" s="60">
        <f>+L210/$L$213</f>
        <v>0.24442812132644964</v>
      </c>
      <c r="N210" s="167">
        <f t="shared" ref="N210:N212" si="12">SUM(C210,D210,F210,H210,J210,L210)</f>
        <v>43605970920.431862</v>
      </c>
      <c r="W210" s="43"/>
      <c r="X210" s="100"/>
      <c r="Y210" s="43"/>
      <c r="Z210" s="45"/>
    </row>
    <row r="211" spans="2:26" x14ac:dyDescent="0.25">
      <c r="B211" s="68" t="s">
        <v>640</v>
      </c>
      <c r="C211" s="101">
        <v>4086140867</v>
      </c>
      <c r="D211" s="101">
        <v>4032766581.6128044</v>
      </c>
      <c r="E211" s="22">
        <f>D211/$D$213</f>
        <v>0.18604219769900526</v>
      </c>
      <c r="F211" s="101">
        <v>5674069109.7492046</v>
      </c>
      <c r="G211" s="22">
        <f>F211/$F$213</f>
        <v>0.19341019307054877</v>
      </c>
      <c r="H211" s="101">
        <v>67877000</v>
      </c>
      <c r="I211" s="22">
        <f>H211/$H$213</f>
        <v>1.1082416327466512E-2</v>
      </c>
      <c r="J211" s="101">
        <v>10906900</v>
      </c>
      <c r="K211" s="22">
        <f>J211/$J$213</f>
        <v>1.8773799886705525E-3</v>
      </c>
      <c r="L211" s="101">
        <v>4340838999.0489702</v>
      </c>
      <c r="M211" s="60">
        <f>+L211/$L$213</f>
        <v>7.2103842344063029E-2</v>
      </c>
      <c r="N211" s="167">
        <f t="shared" si="12"/>
        <v>18212599457.41098</v>
      </c>
      <c r="W211" s="43"/>
      <c r="X211" s="100"/>
      <c r="Y211" s="43"/>
      <c r="Z211" s="45"/>
    </row>
    <row r="212" spans="2:26" x14ac:dyDescent="0.25">
      <c r="B212" s="68" t="s">
        <v>629</v>
      </c>
      <c r="C212" s="101">
        <v>740000</v>
      </c>
      <c r="D212" s="101">
        <v>0</v>
      </c>
      <c r="E212" s="22">
        <f>D212/$D$213</f>
        <v>0</v>
      </c>
      <c r="F212" s="101">
        <v>40359750</v>
      </c>
      <c r="G212" s="22">
        <f>F212/$F$213</f>
        <v>1.3757299900289911E-3</v>
      </c>
      <c r="H212" s="101">
        <v>27877000</v>
      </c>
      <c r="I212" s="22">
        <f>H212/$H$213</f>
        <v>4.5515346871662556E-3</v>
      </c>
      <c r="J212" s="101">
        <v>0</v>
      </c>
      <c r="K212" s="22">
        <f>J212/$J$213</f>
        <v>0</v>
      </c>
      <c r="L212" s="101">
        <v>0</v>
      </c>
      <c r="M212" s="60">
        <f>+L212/$L$213</f>
        <v>0</v>
      </c>
      <c r="N212" s="167">
        <f t="shared" si="12"/>
        <v>68976750</v>
      </c>
      <c r="W212" s="43"/>
      <c r="X212" s="100"/>
      <c r="Y212" s="43"/>
      <c r="Z212" s="45"/>
    </row>
    <row r="213" spans="2:26" x14ac:dyDescent="0.25">
      <c r="B213" s="166" t="s">
        <v>150</v>
      </c>
      <c r="C213" s="88">
        <f>SUM(C209:C212)</f>
        <v>21699278650</v>
      </c>
      <c r="D213" s="88">
        <f>SUM(D209:D211)</f>
        <v>21676623000</v>
      </c>
      <c r="E213" s="28">
        <f>SUBTOTAL(9,E209:E212)</f>
        <v>1</v>
      </c>
      <c r="F213" s="88">
        <f>SUM(F209:F212)</f>
        <v>29336970403</v>
      </c>
      <c r="G213" s="28">
        <f>SUBTOTAL(9,G209:G212)</f>
        <v>1</v>
      </c>
      <c r="H213" s="88">
        <f>SUM(H209:H212)</f>
        <v>6124747347</v>
      </c>
      <c r="I213" s="93">
        <f t="shared" ref="I213:N213" si="13">SUM(I209:I212)</f>
        <v>1</v>
      </c>
      <c r="J213" s="88">
        <f t="shared" si="13"/>
        <v>5809639000</v>
      </c>
      <c r="K213" s="93">
        <f t="shared" si="13"/>
        <v>0.99999999999999989</v>
      </c>
      <c r="L213" s="88">
        <f t="shared" si="13"/>
        <v>60202603050.409996</v>
      </c>
      <c r="M213" s="93">
        <f t="shared" si="13"/>
        <v>1</v>
      </c>
      <c r="N213" s="88">
        <f t="shared" si="13"/>
        <v>144849861450.41</v>
      </c>
      <c r="W213" s="43"/>
      <c r="X213" s="100"/>
      <c r="Y213" s="43"/>
      <c r="Z213" s="45"/>
    </row>
    <row r="214" spans="2:26" ht="15.75" x14ac:dyDescent="0.25">
      <c r="B214" s="55" t="s">
        <v>594</v>
      </c>
      <c r="C214" s="133"/>
      <c r="G214" s="133"/>
      <c r="H214" s="133"/>
      <c r="N214" s="15"/>
    </row>
    <row r="215" spans="2:26" ht="15.75" x14ac:dyDescent="0.25">
      <c r="B215" s="55"/>
      <c r="C215" s="15"/>
    </row>
    <row r="216" spans="2:26" ht="15.75" x14ac:dyDescent="0.25">
      <c r="B216" s="55"/>
    </row>
    <row r="217" spans="2:26" ht="15.75" x14ac:dyDescent="0.25">
      <c r="B217" s="55" t="s">
        <v>641</v>
      </c>
    </row>
    <row r="219" spans="2:26" x14ac:dyDescent="0.25">
      <c r="B219" s="31" t="s">
        <v>147</v>
      </c>
      <c r="C219" s="31" t="s">
        <v>642</v>
      </c>
      <c r="D219" s="31" t="s">
        <v>47</v>
      </c>
      <c r="E219" s="40"/>
      <c r="F219" s="40"/>
      <c r="G219" s="40"/>
      <c r="H219" s="40"/>
      <c r="I219" s="40"/>
      <c r="J219" s="40"/>
    </row>
    <row r="220" spans="2:26" x14ac:dyDescent="0.25">
      <c r="B220" s="8">
        <v>2017</v>
      </c>
      <c r="C220" s="8">
        <v>585</v>
      </c>
      <c r="D220" s="22">
        <f>+C220/$C$226</f>
        <v>8.8811294974950661E-2</v>
      </c>
      <c r="E220" s="40"/>
      <c r="F220" s="40"/>
      <c r="G220" s="40"/>
      <c r="H220" s="40"/>
      <c r="I220" s="40"/>
      <c r="J220" s="40"/>
    </row>
    <row r="221" spans="2:26" x14ac:dyDescent="0.25">
      <c r="B221" s="8">
        <v>2018</v>
      </c>
      <c r="C221" s="8">
        <v>593</v>
      </c>
      <c r="D221" s="22">
        <f t="shared" ref="D221:D226" si="14">+C221/$C$226</f>
        <v>9.0025808410505545E-2</v>
      </c>
      <c r="E221" s="126"/>
      <c r="F221" s="126"/>
      <c r="G221" s="126"/>
      <c r="H221" s="126"/>
      <c r="I221" s="126"/>
      <c r="J221" s="126"/>
    </row>
    <row r="222" spans="2:26" x14ac:dyDescent="0.25">
      <c r="B222" s="8">
        <v>2019</v>
      </c>
      <c r="C222" s="8">
        <v>556</v>
      </c>
      <c r="D222" s="22">
        <f t="shared" si="14"/>
        <v>8.4408683771064211E-2</v>
      </c>
      <c r="E222" s="126"/>
      <c r="F222" s="126"/>
      <c r="G222" s="126"/>
      <c r="H222" s="126"/>
      <c r="I222" s="126"/>
      <c r="J222" s="126"/>
    </row>
    <row r="223" spans="2:26" x14ac:dyDescent="0.25">
      <c r="B223" s="8">
        <v>2020</v>
      </c>
      <c r="C223" s="8">
        <v>193</v>
      </c>
      <c r="D223" s="22">
        <f t="shared" si="14"/>
        <v>2.93001366327615E-2</v>
      </c>
      <c r="E223" s="134"/>
      <c r="F223" s="126"/>
      <c r="G223" s="126"/>
      <c r="H223" s="126"/>
      <c r="I223" s="126"/>
      <c r="J223" s="126"/>
    </row>
    <row r="224" spans="2:26" x14ac:dyDescent="0.25">
      <c r="B224" s="8">
        <v>2021</v>
      </c>
      <c r="C224" s="6">
        <v>1226</v>
      </c>
      <c r="D224" s="22">
        <f t="shared" si="14"/>
        <v>0.1861241839987855</v>
      </c>
      <c r="E224" s="134"/>
      <c r="F224" s="126"/>
      <c r="G224" s="126"/>
      <c r="H224" s="126"/>
      <c r="I224" s="126"/>
      <c r="J224" s="126"/>
    </row>
    <row r="225" spans="2:30" x14ac:dyDescent="0.25">
      <c r="B225" s="8">
        <v>2022</v>
      </c>
      <c r="C225" s="6">
        <v>3434</v>
      </c>
      <c r="D225" s="22">
        <f>+C225/$C$226</f>
        <v>0.5213298922119326</v>
      </c>
      <c r="E225" s="134"/>
      <c r="F225" s="126"/>
      <c r="G225" s="126"/>
      <c r="H225" s="126"/>
      <c r="I225" s="126"/>
      <c r="J225" s="126"/>
    </row>
    <row r="226" spans="2:30" x14ac:dyDescent="0.25">
      <c r="B226" s="31" t="s">
        <v>643</v>
      </c>
      <c r="C226" s="27">
        <f>SUM(C220:C225)</f>
        <v>6587</v>
      </c>
      <c r="D226" s="28">
        <f t="shared" si="14"/>
        <v>1</v>
      </c>
      <c r="E226" s="135"/>
      <c r="F226" s="136"/>
      <c r="G226" s="135"/>
      <c r="H226" s="135"/>
      <c r="I226" s="135"/>
    </row>
    <row r="228" spans="2:30" ht="15" customHeight="1" x14ac:dyDescent="0.25">
      <c r="B228" s="20"/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2:30" ht="15" customHeight="1" x14ac:dyDescent="0.25">
      <c r="B229" s="20"/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2:30" ht="15.75" x14ac:dyDescent="0.25">
      <c r="B230" s="55" t="s">
        <v>644</v>
      </c>
    </row>
    <row r="233" spans="2:30" ht="15" customHeight="1" x14ac:dyDescent="0.25">
      <c r="B233" s="31" t="s">
        <v>35</v>
      </c>
      <c r="C233" s="31">
        <v>2018</v>
      </c>
      <c r="D233" s="31">
        <v>2019</v>
      </c>
      <c r="E233" s="31">
        <v>2020</v>
      </c>
      <c r="F233" s="31">
        <v>2021</v>
      </c>
      <c r="G233" s="31">
        <v>2022</v>
      </c>
      <c r="H233" s="31" t="s">
        <v>150</v>
      </c>
      <c r="I233" s="31" t="s">
        <v>36</v>
      </c>
      <c r="J233" s="137"/>
      <c r="K233" s="137"/>
      <c r="L233" s="137"/>
      <c r="M233" s="137"/>
      <c r="N233" s="138"/>
      <c r="O233" s="138"/>
      <c r="P233" s="138"/>
      <c r="Q233" s="138"/>
      <c r="R233" s="138"/>
      <c r="S233" s="138"/>
      <c r="T233" s="138"/>
      <c r="U233" s="138"/>
      <c r="V233" s="24"/>
      <c r="W233" s="24"/>
      <c r="X233" s="24"/>
      <c r="Y233" s="43"/>
      <c r="AB233" s="100"/>
      <c r="AD233" s="45"/>
    </row>
    <row r="234" spans="2:30" ht="15" customHeight="1" x14ac:dyDescent="0.25">
      <c r="B234" s="5" t="s">
        <v>645</v>
      </c>
      <c r="C234" s="6">
        <v>185</v>
      </c>
      <c r="D234" s="6">
        <v>212</v>
      </c>
      <c r="E234" s="6">
        <v>53</v>
      </c>
      <c r="F234" s="6">
        <v>418</v>
      </c>
      <c r="G234" s="6">
        <v>1165</v>
      </c>
      <c r="H234" s="168">
        <f t="shared" ref="H234:H297" si="15">SUM(C234:G234)</f>
        <v>2033</v>
      </c>
      <c r="I234" s="7">
        <f>H234/$H$399</f>
        <v>0.33872042652449186</v>
      </c>
      <c r="J234" s="137"/>
      <c r="K234" s="137"/>
      <c r="L234" s="137"/>
      <c r="M234" s="137"/>
      <c r="N234" s="138"/>
      <c r="O234" s="138"/>
      <c r="P234" s="138"/>
      <c r="Q234" s="138"/>
      <c r="R234" s="138"/>
      <c r="S234" s="138"/>
      <c r="T234" s="138"/>
      <c r="U234" s="138"/>
      <c r="V234" s="24"/>
      <c r="W234" s="24"/>
      <c r="X234" s="24"/>
      <c r="Y234" s="43"/>
      <c r="AB234" s="100"/>
      <c r="AD234" s="45"/>
    </row>
    <row r="235" spans="2:30" ht="15" customHeight="1" x14ac:dyDescent="0.25">
      <c r="B235" s="5" t="s">
        <v>646</v>
      </c>
      <c r="C235" s="6">
        <v>91</v>
      </c>
      <c r="D235" s="6">
        <v>72</v>
      </c>
      <c r="E235" s="6">
        <v>24</v>
      </c>
      <c r="F235" s="6">
        <v>255</v>
      </c>
      <c r="G235" s="6">
        <v>607</v>
      </c>
      <c r="H235" s="168">
        <f t="shared" si="15"/>
        <v>1049</v>
      </c>
      <c r="I235" s="7">
        <f>H235/$H$399</f>
        <v>0.17477507497500833</v>
      </c>
      <c r="J235" s="137"/>
      <c r="N235" s="138"/>
      <c r="O235" s="138"/>
      <c r="P235" s="138"/>
      <c r="Q235" s="138"/>
      <c r="R235" s="138"/>
      <c r="S235" s="138"/>
      <c r="T235" s="138"/>
      <c r="U235" s="138"/>
      <c r="V235" s="24"/>
      <c r="W235" s="24"/>
      <c r="X235" s="24"/>
      <c r="Y235" s="43"/>
      <c r="AB235" s="100"/>
      <c r="AD235" s="45"/>
    </row>
    <row r="236" spans="2:30" ht="15" customHeight="1" x14ac:dyDescent="0.25">
      <c r="B236" s="5" t="s">
        <v>647</v>
      </c>
      <c r="C236" s="6">
        <v>70</v>
      </c>
      <c r="D236" s="6">
        <v>33</v>
      </c>
      <c r="E236" s="6">
        <v>11</v>
      </c>
      <c r="F236" s="6">
        <v>96</v>
      </c>
      <c r="G236" s="6">
        <v>314</v>
      </c>
      <c r="H236" s="168">
        <f t="shared" si="15"/>
        <v>524</v>
      </c>
      <c r="I236" s="7">
        <f>H236/$H$399</f>
        <v>8.7304231922692432E-2</v>
      </c>
      <c r="J236" s="137"/>
      <c r="N236" s="138"/>
      <c r="O236" s="138"/>
      <c r="P236" s="138"/>
      <c r="Q236" s="138"/>
      <c r="R236" s="138"/>
      <c r="S236" s="138"/>
      <c r="T236" s="138"/>
      <c r="U236" s="138"/>
      <c r="V236" s="24"/>
      <c r="W236" s="24"/>
      <c r="X236" s="24"/>
      <c r="Y236" s="43"/>
      <c r="AB236" s="100"/>
      <c r="AD236" s="45"/>
    </row>
    <row r="237" spans="2:30" x14ac:dyDescent="0.25">
      <c r="B237" s="5" t="s">
        <v>648</v>
      </c>
      <c r="C237" s="6">
        <v>16</v>
      </c>
      <c r="D237" s="6">
        <v>27</v>
      </c>
      <c r="E237" s="6">
        <v>15</v>
      </c>
      <c r="F237" s="6">
        <v>24</v>
      </c>
      <c r="G237" s="6">
        <v>128</v>
      </c>
      <c r="H237" s="168">
        <f t="shared" si="15"/>
        <v>210</v>
      </c>
      <c r="I237" s="7">
        <f t="shared" ref="I237:I260" si="16">H237/$H$399</f>
        <v>3.4988337220926355E-2</v>
      </c>
      <c r="J237" s="137"/>
      <c r="N237" s="139"/>
      <c r="O237" s="139"/>
      <c r="P237" s="139"/>
      <c r="Q237" s="24"/>
      <c r="R237" s="24"/>
      <c r="S237" s="24"/>
      <c r="T237" s="24"/>
      <c r="U237" s="24"/>
      <c r="V237" s="24"/>
      <c r="W237" s="24"/>
      <c r="X237" s="24"/>
      <c r="Y237" s="43"/>
      <c r="AB237" s="100"/>
      <c r="AD237" s="45"/>
    </row>
    <row r="238" spans="2:30" x14ac:dyDescent="0.25">
      <c r="B238" s="5" t="s">
        <v>649</v>
      </c>
      <c r="C238" s="6">
        <v>4</v>
      </c>
      <c r="D238" s="6">
        <v>5</v>
      </c>
      <c r="E238" s="6">
        <v>1</v>
      </c>
      <c r="F238" s="6">
        <v>23</v>
      </c>
      <c r="G238" s="6">
        <v>96</v>
      </c>
      <c r="H238" s="168">
        <f t="shared" si="15"/>
        <v>129</v>
      </c>
      <c r="I238" s="7">
        <f t="shared" si="16"/>
        <v>2.1492835721426191E-2</v>
      </c>
      <c r="J238" s="137"/>
      <c r="N238" s="139"/>
      <c r="O238" s="139"/>
      <c r="P238" s="139"/>
      <c r="Q238" s="24"/>
      <c r="R238" s="24"/>
      <c r="S238" s="24"/>
      <c r="T238" s="24"/>
      <c r="U238" s="24"/>
      <c r="V238" s="24"/>
      <c r="W238" s="24"/>
      <c r="X238" s="24"/>
      <c r="Y238" s="43"/>
      <c r="AB238" s="100"/>
      <c r="AD238" s="45"/>
    </row>
    <row r="239" spans="2:30" x14ac:dyDescent="0.25">
      <c r="B239" s="5" t="s">
        <v>650</v>
      </c>
      <c r="C239" s="6">
        <v>11</v>
      </c>
      <c r="D239" s="6">
        <v>13</v>
      </c>
      <c r="E239" s="6">
        <v>5</v>
      </c>
      <c r="F239" s="6">
        <v>23</v>
      </c>
      <c r="G239" s="6">
        <v>89</v>
      </c>
      <c r="H239" s="168">
        <f t="shared" si="15"/>
        <v>141</v>
      </c>
      <c r="I239" s="7">
        <f t="shared" si="16"/>
        <v>2.3492169276907698E-2</v>
      </c>
      <c r="J239" s="137"/>
      <c r="N239" s="139"/>
      <c r="O239" s="139"/>
      <c r="P239" s="139"/>
      <c r="Q239" s="24"/>
      <c r="R239" s="24"/>
      <c r="S239" s="24"/>
      <c r="T239" s="24"/>
      <c r="U239" s="24"/>
      <c r="V239" s="24"/>
      <c r="W239" s="24"/>
      <c r="X239" s="24"/>
      <c r="Y239" s="43"/>
      <c r="AB239" s="100"/>
      <c r="AD239" s="45"/>
    </row>
    <row r="240" spans="2:30" x14ac:dyDescent="0.25">
      <c r="B240" s="5" t="s">
        <v>651</v>
      </c>
      <c r="C240" s="6">
        <v>23</v>
      </c>
      <c r="D240" s="6">
        <v>18</v>
      </c>
      <c r="E240" s="6">
        <v>25</v>
      </c>
      <c r="F240" s="6">
        <v>38</v>
      </c>
      <c r="G240" s="6">
        <v>88</v>
      </c>
      <c r="H240" s="168">
        <f t="shared" si="15"/>
        <v>192</v>
      </c>
      <c r="I240" s="7">
        <f t="shared" si="16"/>
        <v>3.1989336887704098E-2</v>
      </c>
      <c r="J240" s="137"/>
      <c r="N240" s="139"/>
      <c r="O240" s="139"/>
      <c r="P240" s="139"/>
      <c r="Q240" s="24"/>
      <c r="R240" s="24"/>
      <c r="S240" s="24"/>
      <c r="T240" s="24"/>
      <c r="U240" s="24"/>
      <c r="V240" s="24"/>
      <c r="W240" s="24"/>
      <c r="X240" s="24"/>
      <c r="Y240" s="43"/>
      <c r="AB240" s="100"/>
      <c r="AD240" s="45"/>
    </row>
    <row r="241" spans="2:30" x14ac:dyDescent="0.25">
      <c r="B241" s="5" t="s">
        <v>652</v>
      </c>
      <c r="C241" s="6">
        <v>6</v>
      </c>
      <c r="D241" s="6">
        <v>8</v>
      </c>
      <c r="E241" s="6">
        <v>2</v>
      </c>
      <c r="F241" s="6">
        <v>19</v>
      </c>
      <c r="G241" s="6">
        <v>77</v>
      </c>
      <c r="H241" s="168">
        <f t="shared" si="15"/>
        <v>112</v>
      </c>
      <c r="I241" s="7">
        <f t="shared" si="16"/>
        <v>1.8660446517827389E-2</v>
      </c>
      <c r="J241" s="137"/>
      <c r="N241" s="139"/>
      <c r="O241" s="139"/>
      <c r="P241" s="139"/>
      <c r="Q241" s="24"/>
      <c r="R241" s="24"/>
      <c r="S241" s="24"/>
      <c r="T241" s="24"/>
      <c r="U241" s="24"/>
      <c r="V241" s="24"/>
      <c r="W241" s="24"/>
      <c r="X241" s="24"/>
      <c r="Y241" s="43"/>
      <c r="AB241" s="100"/>
      <c r="AD241" s="45"/>
    </row>
    <row r="242" spans="2:30" x14ac:dyDescent="0.25">
      <c r="B242" s="5" t="s">
        <v>653</v>
      </c>
      <c r="C242" s="6">
        <v>2</v>
      </c>
      <c r="D242" s="6">
        <v>5</v>
      </c>
      <c r="E242" s="6">
        <v>1</v>
      </c>
      <c r="F242" s="6">
        <v>20</v>
      </c>
      <c r="G242" s="6">
        <v>72</v>
      </c>
      <c r="H242" s="168">
        <f t="shared" si="15"/>
        <v>100</v>
      </c>
      <c r="I242" s="7">
        <f t="shared" si="16"/>
        <v>1.6661112962345886E-2</v>
      </c>
      <c r="J242" s="137"/>
      <c r="N242" s="139"/>
      <c r="O242" s="139"/>
      <c r="P242" s="139"/>
      <c r="Q242" s="24"/>
      <c r="R242" s="24"/>
      <c r="S242" s="24"/>
      <c r="T242" s="24"/>
      <c r="U242" s="24"/>
      <c r="V242" s="24"/>
      <c r="W242" s="24"/>
      <c r="X242" s="24"/>
      <c r="Y242" s="43"/>
      <c r="AB242" s="100"/>
      <c r="AD242" s="45"/>
    </row>
    <row r="243" spans="2:30" x14ac:dyDescent="0.25">
      <c r="B243" s="5" t="s">
        <v>654</v>
      </c>
      <c r="C243" s="6">
        <v>22</v>
      </c>
      <c r="D243" s="6">
        <v>27</v>
      </c>
      <c r="E243" s="6">
        <v>14</v>
      </c>
      <c r="F243" s="6">
        <v>18</v>
      </c>
      <c r="G243" s="6">
        <v>66</v>
      </c>
      <c r="H243" s="168">
        <f t="shared" si="15"/>
        <v>147</v>
      </c>
      <c r="I243" s="7">
        <f t="shared" si="16"/>
        <v>2.4491836054648452E-2</v>
      </c>
      <c r="J243" s="137"/>
      <c r="N243" s="139"/>
      <c r="O243" s="139"/>
      <c r="P243" s="139"/>
      <c r="Q243" s="24"/>
      <c r="R243" s="24"/>
      <c r="S243" s="24"/>
      <c r="T243" s="24"/>
      <c r="U243" s="24"/>
      <c r="V243" s="24"/>
      <c r="W243" s="24"/>
      <c r="X243" s="24"/>
      <c r="Y243" s="43"/>
      <c r="AB243" s="100"/>
      <c r="AD243" s="45"/>
    </row>
    <row r="244" spans="2:30" ht="15" customHeight="1" x14ac:dyDescent="0.25">
      <c r="B244" s="5" t="s">
        <v>655</v>
      </c>
      <c r="C244" s="6">
        <v>3</v>
      </c>
      <c r="D244" s="6">
        <v>3</v>
      </c>
      <c r="E244" s="6">
        <v>2</v>
      </c>
      <c r="F244" s="6">
        <v>19</v>
      </c>
      <c r="G244" s="6">
        <v>60</v>
      </c>
      <c r="H244" s="168">
        <f t="shared" si="15"/>
        <v>87</v>
      </c>
      <c r="I244" s="7">
        <f t="shared" si="16"/>
        <v>1.449516827724092E-2</v>
      </c>
      <c r="J244" s="137"/>
      <c r="N244" s="139"/>
      <c r="O244" s="139"/>
      <c r="P244" s="139"/>
      <c r="Q244" s="24"/>
      <c r="R244" s="24"/>
      <c r="S244" s="24"/>
      <c r="T244" s="24"/>
      <c r="U244" s="24"/>
      <c r="V244" s="24"/>
      <c r="W244" s="24"/>
      <c r="X244" s="24"/>
      <c r="Y244" s="43"/>
      <c r="AB244" s="100"/>
      <c r="AD244" s="45"/>
    </row>
    <row r="245" spans="2:30" x14ac:dyDescent="0.25">
      <c r="B245" s="5" t="s">
        <v>656</v>
      </c>
      <c r="C245" s="6">
        <v>12</v>
      </c>
      <c r="D245" s="6">
        <v>10</v>
      </c>
      <c r="E245" s="6">
        <v>2</v>
      </c>
      <c r="F245" s="6">
        <v>28</v>
      </c>
      <c r="G245" s="6">
        <v>57</v>
      </c>
      <c r="H245" s="168">
        <f t="shared" si="15"/>
        <v>109</v>
      </c>
      <c r="I245" s="7">
        <f t="shared" si="16"/>
        <v>1.8160613128957014E-2</v>
      </c>
      <c r="J245" s="137"/>
      <c r="M245" s="127"/>
      <c r="N245" s="24"/>
      <c r="O245" s="24"/>
      <c r="P245" s="24"/>
      <c r="Q245" s="24"/>
      <c r="R245" s="24"/>
      <c r="S245" s="24"/>
      <c r="T245" s="24"/>
      <c r="U245" s="24"/>
      <c r="W245" s="43"/>
      <c r="Y245" s="100"/>
      <c r="AA245" s="45"/>
    </row>
    <row r="246" spans="2:30" x14ac:dyDescent="0.25">
      <c r="B246" s="5" t="s">
        <v>657</v>
      </c>
      <c r="C246" s="6">
        <v>9</v>
      </c>
      <c r="D246" s="6">
        <v>7</v>
      </c>
      <c r="E246" s="6">
        <v>1</v>
      </c>
      <c r="F246" s="6">
        <v>17</v>
      </c>
      <c r="G246" s="6">
        <v>44</v>
      </c>
      <c r="H246" s="168">
        <f t="shared" si="15"/>
        <v>78</v>
      </c>
      <c r="I246" s="7">
        <f t="shared" si="16"/>
        <v>1.299566811062979E-2</v>
      </c>
      <c r="J246" s="137"/>
      <c r="M246" s="127"/>
      <c r="N246" s="24"/>
      <c r="O246" s="24"/>
      <c r="P246" s="24"/>
      <c r="Q246" s="24"/>
      <c r="R246" s="24"/>
      <c r="S246" s="24"/>
      <c r="T246" s="24"/>
      <c r="U246" s="24"/>
      <c r="W246" s="43"/>
      <c r="Y246" s="100"/>
      <c r="AA246" s="45"/>
    </row>
    <row r="247" spans="2:30" x14ac:dyDescent="0.25">
      <c r="B247" s="5" t="s">
        <v>658</v>
      </c>
      <c r="C247" s="6">
        <v>4</v>
      </c>
      <c r="D247" s="6">
        <v>2</v>
      </c>
      <c r="E247" s="6">
        <v>0</v>
      </c>
      <c r="F247" s="6">
        <v>10</v>
      </c>
      <c r="G247" s="6">
        <v>36</v>
      </c>
      <c r="H247" s="168">
        <f t="shared" si="15"/>
        <v>52</v>
      </c>
      <c r="I247" s="7">
        <f t="shared" si="16"/>
        <v>8.6637787404198596E-3</v>
      </c>
      <c r="J247" s="137"/>
      <c r="M247" s="127"/>
      <c r="N247" s="24"/>
      <c r="O247" s="24"/>
      <c r="P247" s="24"/>
      <c r="Q247" s="24"/>
      <c r="R247" s="24"/>
      <c r="S247" s="24"/>
      <c r="T247" s="24"/>
      <c r="U247" s="24"/>
      <c r="W247" s="43"/>
      <c r="Y247" s="100"/>
      <c r="AA247" s="45"/>
    </row>
    <row r="248" spans="2:30" x14ac:dyDescent="0.25">
      <c r="B248" s="5" t="s">
        <v>659</v>
      </c>
      <c r="C248" s="6">
        <v>21</v>
      </c>
      <c r="D248" s="6">
        <v>15</v>
      </c>
      <c r="E248" s="6">
        <v>2</v>
      </c>
      <c r="F248" s="6">
        <v>23</v>
      </c>
      <c r="G248" s="6">
        <v>35</v>
      </c>
      <c r="H248" s="168">
        <f t="shared" si="15"/>
        <v>96</v>
      </c>
      <c r="I248" s="7">
        <f t="shared" si="16"/>
        <v>1.5994668443852049E-2</v>
      </c>
      <c r="J248" s="137"/>
      <c r="M248" s="127"/>
      <c r="W248" s="43"/>
      <c r="Y248" s="100"/>
      <c r="AA248" s="45"/>
    </row>
    <row r="249" spans="2:30" x14ac:dyDescent="0.25">
      <c r="B249" s="5" t="s">
        <v>660</v>
      </c>
      <c r="C249" s="6">
        <v>1</v>
      </c>
      <c r="D249" s="6">
        <v>1</v>
      </c>
      <c r="E249" s="6">
        <v>0</v>
      </c>
      <c r="F249" s="6">
        <v>8</v>
      </c>
      <c r="G249" s="6">
        <v>32</v>
      </c>
      <c r="H249" s="168">
        <f t="shared" si="15"/>
        <v>42</v>
      </c>
      <c r="I249" s="7">
        <f t="shared" si="16"/>
        <v>6.9976674441852718E-3</v>
      </c>
      <c r="J249" s="137"/>
      <c r="M249" s="127"/>
      <c r="W249" s="43"/>
      <c r="Y249" s="100"/>
      <c r="AA249" s="45"/>
    </row>
    <row r="250" spans="2:30" x14ac:dyDescent="0.25">
      <c r="B250" s="5" t="s">
        <v>661</v>
      </c>
      <c r="C250" s="6">
        <v>4</v>
      </c>
      <c r="D250" s="6">
        <v>6</v>
      </c>
      <c r="E250" s="6">
        <v>1</v>
      </c>
      <c r="F250" s="6">
        <v>14</v>
      </c>
      <c r="G250" s="6">
        <v>32</v>
      </c>
      <c r="H250" s="168">
        <f t="shared" si="15"/>
        <v>57</v>
      </c>
      <c r="I250" s="7">
        <f t="shared" si="16"/>
        <v>9.4968343885371547E-3</v>
      </c>
      <c r="J250" s="137"/>
      <c r="M250" s="127"/>
      <c r="W250" s="43"/>
      <c r="Y250" s="100"/>
      <c r="AA250" s="45"/>
    </row>
    <row r="251" spans="2:30" x14ac:dyDescent="0.25">
      <c r="B251" s="5" t="s">
        <v>662</v>
      </c>
      <c r="C251" s="6">
        <v>10</v>
      </c>
      <c r="D251" s="6">
        <v>4</v>
      </c>
      <c r="E251" s="6">
        <v>3</v>
      </c>
      <c r="F251" s="6">
        <v>9</v>
      </c>
      <c r="G251" s="6">
        <v>26</v>
      </c>
      <c r="H251" s="168">
        <f t="shared" si="15"/>
        <v>52</v>
      </c>
      <c r="I251" s="7">
        <f t="shared" si="16"/>
        <v>8.6637787404198596E-3</v>
      </c>
      <c r="J251" s="137"/>
      <c r="M251" s="127"/>
      <c r="W251" s="43"/>
      <c r="Y251" s="100"/>
      <c r="AA251" s="45"/>
    </row>
    <row r="252" spans="2:30" x14ac:dyDescent="0.25">
      <c r="B252" s="5" t="s">
        <v>663</v>
      </c>
      <c r="C252" s="6">
        <v>3</v>
      </c>
      <c r="D252" s="6">
        <v>2</v>
      </c>
      <c r="E252" s="6">
        <v>5</v>
      </c>
      <c r="F252" s="6">
        <v>14</v>
      </c>
      <c r="G252" s="6">
        <v>25</v>
      </c>
      <c r="H252" s="168">
        <f t="shared" si="15"/>
        <v>49</v>
      </c>
      <c r="I252" s="7">
        <f t="shared" si="16"/>
        <v>8.1639453515494828E-3</v>
      </c>
      <c r="J252" s="137"/>
      <c r="M252" s="127"/>
      <c r="W252" s="43"/>
      <c r="Y252" s="100"/>
      <c r="AA252" s="45"/>
    </row>
    <row r="253" spans="2:30" x14ac:dyDescent="0.25">
      <c r="B253" s="5" t="s">
        <v>664</v>
      </c>
      <c r="C253" s="6">
        <v>1</v>
      </c>
      <c r="D253" s="6">
        <v>0</v>
      </c>
      <c r="E253" s="6">
        <v>1</v>
      </c>
      <c r="F253" s="6">
        <v>3</v>
      </c>
      <c r="G253" s="6">
        <v>23</v>
      </c>
      <c r="H253" s="168">
        <f t="shared" si="15"/>
        <v>28</v>
      </c>
      <c r="I253" s="7">
        <f t="shared" si="16"/>
        <v>4.6651116294568473E-3</v>
      </c>
      <c r="J253" s="137"/>
      <c r="M253" s="127"/>
      <c r="W253" s="43"/>
      <c r="Y253" s="100"/>
      <c r="AA253" s="45"/>
    </row>
    <row r="254" spans="2:30" x14ac:dyDescent="0.25">
      <c r="B254" s="5" t="s">
        <v>665</v>
      </c>
      <c r="C254" s="6">
        <v>1</v>
      </c>
      <c r="D254" s="6">
        <v>0</v>
      </c>
      <c r="E254" s="6">
        <v>0</v>
      </c>
      <c r="F254" s="6">
        <v>18</v>
      </c>
      <c r="G254" s="6">
        <v>20</v>
      </c>
      <c r="H254" s="168">
        <f t="shared" si="15"/>
        <v>39</v>
      </c>
      <c r="I254" s="7">
        <f t="shared" si="16"/>
        <v>6.4978340553148951E-3</v>
      </c>
      <c r="J254" s="137"/>
      <c r="M254" s="127"/>
      <c r="W254" s="43"/>
      <c r="Y254" s="100"/>
      <c r="AA254" s="45"/>
    </row>
    <row r="255" spans="2:30" x14ac:dyDescent="0.25">
      <c r="B255" s="5" t="s">
        <v>666</v>
      </c>
      <c r="C255" s="6">
        <v>17</v>
      </c>
      <c r="D255" s="6">
        <v>10</v>
      </c>
      <c r="E255" s="6">
        <v>1</v>
      </c>
      <c r="F255" s="6">
        <v>10</v>
      </c>
      <c r="G255" s="6">
        <v>20</v>
      </c>
      <c r="H255" s="168">
        <f t="shared" si="15"/>
        <v>58</v>
      </c>
      <c r="I255" s="7">
        <f t="shared" si="16"/>
        <v>9.663445518160613E-3</v>
      </c>
      <c r="J255" s="137"/>
      <c r="M255" s="127"/>
      <c r="W255" s="43"/>
      <c r="Y255" s="100"/>
      <c r="AA255" s="45"/>
    </row>
    <row r="256" spans="2:30" x14ac:dyDescent="0.25">
      <c r="B256" s="5" t="s">
        <v>667</v>
      </c>
      <c r="C256" s="6">
        <v>2</v>
      </c>
      <c r="D256" s="6">
        <v>1</v>
      </c>
      <c r="E256" s="6">
        <v>0</v>
      </c>
      <c r="F256" s="6">
        <v>2</v>
      </c>
      <c r="G256" s="6">
        <v>16</v>
      </c>
      <c r="H256" s="168">
        <f t="shared" si="15"/>
        <v>21</v>
      </c>
      <c r="I256" s="7">
        <f t="shared" si="16"/>
        <v>3.4988337220926359E-3</v>
      </c>
      <c r="J256" s="137"/>
      <c r="M256" s="127"/>
      <c r="W256" s="43"/>
      <c r="Y256" s="100"/>
      <c r="AA256" s="45"/>
    </row>
    <row r="257" spans="2:27" x14ac:dyDescent="0.25">
      <c r="B257" s="5" t="s">
        <v>668</v>
      </c>
      <c r="C257" s="6">
        <v>2</v>
      </c>
      <c r="D257" s="6">
        <v>0</v>
      </c>
      <c r="E257" s="6">
        <v>0</v>
      </c>
      <c r="F257" s="6">
        <v>3</v>
      </c>
      <c r="G257" s="6">
        <v>14</v>
      </c>
      <c r="H257" s="168">
        <f t="shared" si="15"/>
        <v>19</v>
      </c>
      <c r="I257" s="7">
        <f t="shared" si="16"/>
        <v>3.1656114628457179E-3</v>
      </c>
      <c r="J257" s="137"/>
      <c r="M257" s="127"/>
      <c r="W257" s="43"/>
      <c r="Y257" s="100"/>
      <c r="AA257" s="45"/>
    </row>
    <row r="258" spans="2:27" x14ac:dyDescent="0.25">
      <c r="B258" s="5" t="s">
        <v>669</v>
      </c>
      <c r="C258" s="6">
        <v>2</v>
      </c>
      <c r="D258" s="6">
        <v>3</v>
      </c>
      <c r="E258" s="6">
        <v>1</v>
      </c>
      <c r="F258" s="6">
        <v>12</v>
      </c>
      <c r="G258" s="6">
        <v>14</v>
      </c>
      <c r="H258" s="168">
        <f t="shared" si="15"/>
        <v>32</v>
      </c>
      <c r="I258" s="7">
        <f t="shared" si="16"/>
        <v>5.3315561479506833E-3</v>
      </c>
      <c r="J258" s="137"/>
      <c r="M258" s="127"/>
      <c r="W258" s="43"/>
      <c r="Y258" s="100"/>
      <c r="AA258" s="45"/>
    </row>
    <row r="259" spans="2:27" x14ac:dyDescent="0.25">
      <c r="B259" s="5" t="s">
        <v>670</v>
      </c>
      <c r="C259" s="6">
        <v>1</v>
      </c>
      <c r="D259" s="6">
        <v>2</v>
      </c>
      <c r="E259" s="6">
        <v>1</v>
      </c>
      <c r="F259" s="6">
        <v>1</v>
      </c>
      <c r="G259" s="6">
        <v>13</v>
      </c>
      <c r="H259" s="168">
        <f t="shared" si="15"/>
        <v>18</v>
      </c>
      <c r="I259" s="7">
        <f t="shared" si="16"/>
        <v>2.9990003332222592E-3</v>
      </c>
      <c r="J259" s="137"/>
      <c r="M259" s="127"/>
      <c r="W259" s="43"/>
      <c r="Y259" s="100"/>
      <c r="AA259" s="45"/>
    </row>
    <row r="260" spans="2:27" x14ac:dyDescent="0.25">
      <c r="B260" s="5" t="s">
        <v>671</v>
      </c>
      <c r="C260" s="6">
        <v>2</v>
      </c>
      <c r="D260" s="6">
        <v>2</v>
      </c>
      <c r="E260" s="6">
        <v>0</v>
      </c>
      <c r="F260" s="6">
        <v>1</v>
      </c>
      <c r="G260" s="6">
        <v>12</v>
      </c>
      <c r="H260" s="168">
        <f t="shared" si="15"/>
        <v>17</v>
      </c>
      <c r="I260" s="7">
        <f t="shared" si="16"/>
        <v>2.8323892035988004E-3</v>
      </c>
      <c r="J260" s="137"/>
      <c r="M260" s="127"/>
      <c r="W260" s="43"/>
      <c r="Y260" s="100"/>
      <c r="AA260" s="45"/>
    </row>
    <row r="261" spans="2:27" s="44" customFormat="1" x14ac:dyDescent="0.25">
      <c r="B261" s="5" t="s">
        <v>672</v>
      </c>
      <c r="C261" s="6">
        <v>0</v>
      </c>
      <c r="D261" s="6">
        <v>0</v>
      </c>
      <c r="E261" s="6">
        <v>0</v>
      </c>
      <c r="F261" s="6">
        <v>0</v>
      </c>
      <c r="G261" s="6">
        <v>11</v>
      </c>
      <c r="H261" s="168">
        <f t="shared" si="15"/>
        <v>11</v>
      </c>
      <c r="I261" s="7">
        <v>0</v>
      </c>
      <c r="J261" s="137"/>
      <c r="K261" s="43"/>
      <c r="L261" s="43"/>
      <c r="M261" s="127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100"/>
      <c r="Z261" s="43"/>
      <c r="AA261" s="46"/>
    </row>
    <row r="262" spans="2:27" s="44" customFormat="1" x14ac:dyDescent="0.25">
      <c r="B262" s="5" t="s">
        <v>673</v>
      </c>
      <c r="C262" s="6">
        <v>7</v>
      </c>
      <c r="D262" s="6">
        <v>6</v>
      </c>
      <c r="E262" s="6">
        <v>1</v>
      </c>
      <c r="F262" s="6">
        <v>5</v>
      </c>
      <c r="G262" s="6">
        <v>10</v>
      </c>
      <c r="H262" s="168">
        <f t="shared" si="15"/>
        <v>29</v>
      </c>
      <c r="I262" s="7">
        <f t="shared" ref="I262:I268" si="17">H262/$H$399</f>
        <v>4.8317227590803065E-3</v>
      </c>
      <c r="J262" s="137"/>
      <c r="K262" s="43"/>
      <c r="L262" s="43"/>
      <c r="M262" s="127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100"/>
      <c r="Z262" s="43"/>
      <c r="AA262" s="46"/>
    </row>
    <row r="263" spans="2:27" s="44" customFormat="1" x14ac:dyDescent="0.25">
      <c r="B263" s="5" t="s">
        <v>674</v>
      </c>
      <c r="C263" s="6">
        <v>1</v>
      </c>
      <c r="D263" s="6">
        <v>0</v>
      </c>
      <c r="E263" s="6">
        <v>0</v>
      </c>
      <c r="F263" s="6">
        <v>0</v>
      </c>
      <c r="G263" s="6">
        <v>10</v>
      </c>
      <c r="H263" s="168">
        <f t="shared" si="15"/>
        <v>11</v>
      </c>
      <c r="I263" s="7">
        <f t="shared" si="17"/>
        <v>1.8327224258580473E-3</v>
      </c>
      <c r="J263" s="137"/>
      <c r="K263" s="43"/>
      <c r="L263" s="43"/>
      <c r="M263" s="127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100"/>
      <c r="Z263" s="43"/>
      <c r="AA263" s="46"/>
    </row>
    <row r="264" spans="2:27" s="44" customFormat="1" x14ac:dyDescent="0.25">
      <c r="B264" s="5" t="s">
        <v>675</v>
      </c>
      <c r="C264" s="6">
        <v>2</v>
      </c>
      <c r="D264" s="6">
        <v>1</v>
      </c>
      <c r="E264" s="6">
        <v>1</v>
      </c>
      <c r="F264" s="6">
        <v>7</v>
      </c>
      <c r="G264" s="6">
        <v>10</v>
      </c>
      <c r="H264" s="168">
        <f t="shared" si="15"/>
        <v>21</v>
      </c>
      <c r="I264" s="7">
        <f t="shared" si="17"/>
        <v>3.4988337220926359E-3</v>
      </c>
      <c r="J264" s="137"/>
      <c r="K264" s="43"/>
      <c r="L264" s="43"/>
      <c r="M264" s="127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100"/>
      <c r="Z264" s="43"/>
      <c r="AA264" s="46"/>
    </row>
    <row r="265" spans="2:27" s="44" customFormat="1" x14ac:dyDescent="0.25">
      <c r="B265" s="5" t="s">
        <v>676</v>
      </c>
      <c r="C265" s="6">
        <v>2</v>
      </c>
      <c r="D265" s="6">
        <v>2</v>
      </c>
      <c r="E265" s="6">
        <v>0</v>
      </c>
      <c r="F265" s="6">
        <v>1</v>
      </c>
      <c r="G265" s="6">
        <v>8</v>
      </c>
      <c r="H265" s="168">
        <f t="shared" si="15"/>
        <v>13</v>
      </c>
      <c r="I265" s="7">
        <f t="shared" si="17"/>
        <v>2.1659446851049649E-3</v>
      </c>
      <c r="J265" s="137"/>
      <c r="K265" s="43"/>
      <c r="L265" s="43"/>
      <c r="M265" s="127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100"/>
      <c r="Z265" s="43"/>
      <c r="AA265" s="46"/>
    </row>
    <row r="266" spans="2:27" s="44" customFormat="1" x14ac:dyDescent="0.25">
      <c r="B266" s="5" t="s">
        <v>677</v>
      </c>
      <c r="C266" s="6">
        <v>1</v>
      </c>
      <c r="D266" s="6">
        <v>0</v>
      </c>
      <c r="E266" s="6">
        <v>2</v>
      </c>
      <c r="F266" s="6">
        <v>1</v>
      </c>
      <c r="G266" s="6">
        <v>8</v>
      </c>
      <c r="H266" s="168">
        <f t="shared" si="15"/>
        <v>12</v>
      </c>
      <c r="I266" s="7">
        <f t="shared" si="17"/>
        <v>1.9993335554815061E-3</v>
      </c>
      <c r="J266" s="137"/>
      <c r="K266" s="43"/>
      <c r="L266" s="43"/>
      <c r="M266" s="127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100"/>
      <c r="Z266" s="43"/>
      <c r="AA266" s="46"/>
    </row>
    <row r="267" spans="2:27" s="44" customFormat="1" x14ac:dyDescent="0.25">
      <c r="B267" s="5" t="s">
        <v>678</v>
      </c>
      <c r="C267" s="6">
        <v>2</v>
      </c>
      <c r="D267" s="6">
        <v>1</v>
      </c>
      <c r="E267" s="6">
        <v>0</v>
      </c>
      <c r="F267" s="6">
        <v>4</v>
      </c>
      <c r="G267" s="6">
        <v>7</v>
      </c>
      <c r="H267" s="168">
        <f t="shared" si="15"/>
        <v>14</v>
      </c>
      <c r="I267" s="7">
        <f t="shared" si="17"/>
        <v>2.3325558147284237E-3</v>
      </c>
      <c r="J267" s="137"/>
      <c r="K267" s="43"/>
      <c r="L267" s="43"/>
      <c r="M267" s="127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100"/>
      <c r="Z267" s="43"/>
      <c r="AA267" s="46"/>
    </row>
    <row r="268" spans="2:27" s="44" customFormat="1" x14ac:dyDescent="0.25">
      <c r="B268" s="5" t="s">
        <v>679</v>
      </c>
      <c r="C268" s="6">
        <v>1</v>
      </c>
      <c r="D268" s="6">
        <v>1</v>
      </c>
      <c r="E268" s="6">
        <v>2</v>
      </c>
      <c r="F268" s="6">
        <v>2</v>
      </c>
      <c r="G268" s="6">
        <v>7</v>
      </c>
      <c r="H268" s="168">
        <f t="shared" si="15"/>
        <v>13</v>
      </c>
      <c r="I268" s="7">
        <f t="shared" si="17"/>
        <v>2.1659446851049649E-3</v>
      </c>
      <c r="J268" s="137"/>
      <c r="K268" s="43"/>
      <c r="L268" s="43"/>
      <c r="M268" s="127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100"/>
      <c r="Z268" s="43"/>
      <c r="AA268" s="46"/>
    </row>
    <row r="269" spans="2:27" s="44" customFormat="1" x14ac:dyDescent="0.25">
      <c r="B269" s="5" t="s">
        <v>680</v>
      </c>
      <c r="C269" s="6">
        <v>0</v>
      </c>
      <c r="D269" s="6">
        <v>0</v>
      </c>
      <c r="E269" s="6">
        <v>0</v>
      </c>
      <c r="F269" s="6">
        <v>3</v>
      </c>
      <c r="G269" s="6">
        <v>6</v>
      </c>
      <c r="H269" s="168">
        <f t="shared" si="15"/>
        <v>9</v>
      </c>
      <c r="I269" s="7">
        <v>0</v>
      </c>
      <c r="J269" s="137"/>
      <c r="K269" s="43"/>
      <c r="L269" s="43"/>
      <c r="M269" s="127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100"/>
      <c r="Z269" s="43"/>
      <c r="AA269" s="46"/>
    </row>
    <row r="270" spans="2:27" s="44" customFormat="1" x14ac:dyDescent="0.25">
      <c r="B270" s="5" t="s">
        <v>681</v>
      </c>
      <c r="C270" s="6">
        <v>3</v>
      </c>
      <c r="D270" s="6">
        <v>1</v>
      </c>
      <c r="E270" s="6">
        <v>0</v>
      </c>
      <c r="F270" s="6">
        <v>3</v>
      </c>
      <c r="G270" s="6">
        <v>6</v>
      </c>
      <c r="H270" s="168">
        <f t="shared" si="15"/>
        <v>13</v>
      </c>
      <c r="I270" s="7">
        <f>H270/$H$399</f>
        <v>2.1659446851049649E-3</v>
      </c>
      <c r="J270" s="137"/>
      <c r="K270" s="43"/>
      <c r="L270" s="43"/>
      <c r="M270" s="127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100"/>
      <c r="Z270" s="43"/>
      <c r="AA270" s="46"/>
    </row>
    <row r="271" spans="2:27" s="44" customFormat="1" x14ac:dyDescent="0.25">
      <c r="B271" s="5" t="s">
        <v>682</v>
      </c>
      <c r="C271" s="6">
        <v>3</v>
      </c>
      <c r="D271" s="6">
        <v>4</v>
      </c>
      <c r="E271" s="6">
        <v>0</v>
      </c>
      <c r="F271" s="6">
        <v>4</v>
      </c>
      <c r="G271" s="6">
        <v>6</v>
      </c>
      <c r="H271" s="168">
        <f t="shared" si="15"/>
        <v>17</v>
      </c>
      <c r="I271" s="7">
        <f>H271/$H$399</f>
        <v>2.8323892035988004E-3</v>
      </c>
      <c r="J271" s="137"/>
      <c r="K271" s="43"/>
      <c r="L271" s="43"/>
      <c r="M271" s="127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100"/>
      <c r="Z271" s="43"/>
      <c r="AA271" s="46"/>
    </row>
    <row r="272" spans="2:27" s="44" customFormat="1" x14ac:dyDescent="0.25">
      <c r="B272" s="5" t="s">
        <v>683</v>
      </c>
      <c r="C272" s="6">
        <v>0</v>
      </c>
      <c r="D272" s="6">
        <v>0</v>
      </c>
      <c r="E272" s="6">
        <v>0</v>
      </c>
      <c r="F272" s="6">
        <v>0</v>
      </c>
      <c r="G272" s="6">
        <v>6</v>
      </c>
      <c r="H272" s="168">
        <f t="shared" si="15"/>
        <v>6</v>
      </c>
      <c r="I272" s="7">
        <v>0</v>
      </c>
      <c r="J272" s="137"/>
      <c r="K272" s="43"/>
      <c r="L272" s="43"/>
      <c r="M272" s="127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100"/>
      <c r="Z272" s="43"/>
      <c r="AA272" s="46"/>
    </row>
    <row r="273" spans="2:27" s="44" customFormat="1" x14ac:dyDescent="0.25">
      <c r="B273" s="5" t="s">
        <v>684</v>
      </c>
      <c r="C273" s="6">
        <v>0</v>
      </c>
      <c r="D273" s="6">
        <v>0</v>
      </c>
      <c r="E273" s="6">
        <v>0</v>
      </c>
      <c r="F273" s="6">
        <v>1</v>
      </c>
      <c r="G273" s="6">
        <v>5</v>
      </c>
      <c r="H273" s="168">
        <f t="shared" si="15"/>
        <v>6</v>
      </c>
      <c r="I273" s="7">
        <v>0</v>
      </c>
      <c r="J273" s="137"/>
      <c r="K273" s="43"/>
      <c r="L273" s="43"/>
      <c r="M273" s="127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100"/>
      <c r="Z273" s="43"/>
      <c r="AA273" s="46"/>
    </row>
    <row r="274" spans="2:27" s="44" customFormat="1" x14ac:dyDescent="0.25">
      <c r="B274" s="5" t="s">
        <v>685</v>
      </c>
      <c r="C274" s="6">
        <v>0</v>
      </c>
      <c r="D274" s="6">
        <v>1</v>
      </c>
      <c r="E274" s="6">
        <v>0</v>
      </c>
      <c r="F274" s="6">
        <v>2</v>
      </c>
      <c r="G274" s="6">
        <v>5</v>
      </c>
      <c r="H274" s="168">
        <f t="shared" si="15"/>
        <v>8</v>
      </c>
      <c r="I274" s="7">
        <v>0</v>
      </c>
      <c r="J274" s="137"/>
      <c r="K274" s="43"/>
      <c r="L274" s="43"/>
      <c r="M274" s="127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100"/>
      <c r="Z274" s="43"/>
      <c r="AA274" s="46"/>
    </row>
    <row r="275" spans="2:27" s="44" customFormat="1" x14ac:dyDescent="0.25">
      <c r="B275" s="5" t="s">
        <v>686</v>
      </c>
      <c r="C275" s="6">
        <v>1</v>
      </c>
      <c r="D275" s="6">
        <v>0</v>
      </c>
      <c r="E275" s="6">
        <v>0</v>
      </c>
      <c r="F275" s="6">
        <v>0</v>
      </c>
      <c r="G275" s="6">
        <v>5</v>
      </c>
      <c r="H275" s="168">
        <f t="shared" si="15"/>
        <v>6</v>
      </c>
      <c r="I275" s="7">
        <f>H275/$H$399</f>
        <v>9.9966677774075306E-4</v>
      </c>
      <c r="J275" s="137"/>
      <c r="K275" s="43"/>
      <c r="L275" s="43"/>
      <c r="M275" s="127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100"/>
      <c r="Z275" s="43"/>
      <c r="AA275" s="46"/>
    </row>
    <row r="276" spans="2:27" s="44" customFormat="1" x14ac:dyDescent="0.25">
      <c r="B276" s="5" t="s">
        <v>687</v>
      </c>
      <c r="C276" s="6">
        <v>2</v>
      </c>
      <c r="D276" s="6">
        <v>2</v>
      </c>
      <c r="E276" s="6">
        <v>3</v>
      </c>
      <c r="F276" s="6">
        <v>0</v>
      </c>
      <c r="G276" s="6">
        <v>5</v>
      </c>
      <c r="H276" s="168">
        <f t="shared" si="15"/>
        <v>12</v>
      </c>
      <c r="I276" s="7">
        <f>H276/$H$399</f>
        <v>1.9993335554815061E-3</v>
      </c>
      <c r="J276" s="137"/>
      <c r="K276" s="43"/>
      <c r="L276" s="43"/>
      <c r="M276" s="127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100"/>
      <c r="Z276" s="43"/>
      <c r="AA276" s="46"/>
    </row>
    <row r="277" spans="2:27" s="44" customFormat="1" x14ac:dyDescent="0.25">
      <c r="B277" s="5" t="s">
        <v>688</v>
      </c>
      <c r="C277" s="6">
        <v>1</v>
      </c>
      <c r="D277" s="6">
        <v>4</v>
      </c>
      <c r="E277" s="6">
        <v>0</v>
      </c>
      <c r="F277" s="6">
        <v>1</v>
      </c>
      <c r="G277" s="6">
        <v>5</v>
      </c>
      <c r="H277" s="168">
        <f t="shared" si="15"/>
        <v>11</v>
      </c>
      <c r="I277" s="7">
        <f>H277/$H$399</f>
        <v>1.8327224258580473E-3</v>
      </c>
      <c r="J277" s="137"/>
      <c r="K277" s="43"/>
      <c r="L277" s="43"/>
      <c r="M277" s="127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100"/>
      <c r="Z277" s="43"/>
      <c r="AA277" s="46"/>
    </row>
    <row r="278" spans="2:27" s="44" customFormat="1" x14ac:dyDescent="0.25">
      <c r="B278" s="5" t="s">
        <v>689</v>
      </c>
      <c r="C278" s="6">
        <v>2</v>
      </c>
      <c r="D278" s="6">
        <v>0</v>
      </c>
      <c r="E278" s="6">
        <v>1</v>
      </c>
      <c r="F278" s="6">
        <v>3</v>
      </c>
      <c r="G278" s="6">
        <v>4</v>
      </c>
      <c r="H278" s="168">
        <f t="shared" si="15"/>
        <v>10</v>
      </c>
      <c r="I278" s="7">
        <f>H278/$H$399</f>
        <v>1.6661112962345886E-3</v>
      </c>
      <c r="J278" s="137"/>
      <c r="K278" s="43"/>
      <c r="L278" s="43"/>
      <c r="M278" s="127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100"/>
      <c r="Z278" s="43"/>
      <c r="AA278" s="46"/>
    </row>
    <row r="279" spans="2:27" s="44" customFormat="1" x14ac:dyDescent="0.25">
      <c r="B279" s="5" t="s">
        <v>690</v>
      </c>
      <c r="C279" s="6">
        <v>2</v>
      </c>
      <c r="D279" s="6">
        <v>5</v>
      </c>
      <c r="E279" s="6">
        <v>0</v>
      </c>
      <c r="F279" s="6">
        <v>3</v>
      </c>
      <c r="G279" s="6">
        <v>4</v>
      </c>
      <c r="H279" s="168">
        <f t="shared" si="15"/>
        <v>14</v>
      </c>
      <c r="I279" s="7">
        <f>H279/$H$399</f>
        <v>2.3325558147284237E-3</v>
      </c>
      <c r="J279" s="137"/>
      <c r="K279" s="43"/>
      <c r="L279" s="43"/>
      <c r="M279" s="127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100"/>
      <c r="Z279" s="43"/>
      <c r="AA279" s="46"/>
    </row>
    <row r="280" spans="2:27" s="44" customFormat="1" x14ac:dyDescent="0.25">
      <c r="B280" s="5" t="s">
        <v>691</v>
      </c>
      <c r="C280" s="6">
        <v>0</v>
      </c>
      <c r="D280" s="6">
        <v>0</v>
      </c>
      <c r="E280" s="6">
        <v>0</v>
      </c>
      <c r="F280" s="6">
        <v>0</v>
      </c>
      <c r="G280" s="6">
        <v>4</v>
      </c>
      <c r="H280" s="168">
        <f t="shared" si="15"/>
        <v>4</v>
      </c>
      <c r="I280" s="7">
        <v>0</v>
      </c>
      <c r="J280" s="137"/>
      <c r="K280" s="43"/>
      <c r="L280" s="43"/>
      <c r="M280" s="127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100"/>
      <c r="Z280" s="43"/>
      <c r="AA280" s="46"/>
    </row>
    <row r="281" spans="2:27" s="44" customFormat="1" x14ac:dyDescent="0.25">
      <c r="B281" s="5" t="s">
        <v>692</v>
      </c>
      <c r="C281" s="6">
        <v>0</v>
      </c>
      <c r="D281" s="6">
        <v>0</v>
      </c>
      <c r="E281" s="6">
        <v>0</v>
      </c>
      <c r="F281" s="6">
        <v>1</v>
      </c>
      <c r="G281" s="6">
        <v>4</v>
      </c>
      <c r="H281" s="168">
        <f t="shared" si="15"/>
        <v>5</v>
      </c>
      <c r="I281" s="7">
        <v>0</v>
      </c>
      <c r="J281" s="137"/>
      <c r="K281" s="43"/>
      <c r="L281" s="43"/>
      <c r="M281" s="127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100"/>
      <c r="Z281" s="43"/>
      <c r="AA281" s="46"/>
    </row>
    <row r="282" spans="2:27" s="44" customFormat="1" x14ac:dyDescent="0.25">
      <c r="B282" s="5" t="s">
        <v>693</v>
      </c>
      <c r="C282" s="6">
        <v>7</v>
      </c>
      <c r="D282" s="6">
        <v>3</v>
      </c>
      <c r="E282" s="6">
        <v>0</v>
      </c>
      <c r="F282" s="6">
        <v>4</v>
      </c>
      <c r="G282" s="6">
        <v>4</v>
      </c>
      <c r="H282" s="168">
        <f t="shared" si="15"/>
        <v>18</v>
      </c>
      <c r="I282" s="7">
        <f>H282/$H$399</f>
        <v>2.9990003332222592E-3</v>
      </c>
      <c r="J282" s="137"/>
      <c r="K282" s="43"/>
      <c r="L282" s="43"/>
      <c r="M282" s="127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100"/>
      <c r="Z282" s="43"/>
      <c r="AA282" s="46"/>
    </row>
    <row r="283" spans="2:27" s="44" customFormat="1" x14ac:dyDescent="0.25">
      <c r="B283" s="5" t="s">
        <v>694</v>
      </c>
      <c r="C283" s="6">
        <v>2</v>
      </c>
      <c r="D283" s="6">
        <v>2</v>
      </c>
      <c r="E283" s="6">
        <v>1</v>
      </c>
      <c r="F283" s="6">
        <v>0</v>
      </c>
      <c r="G283" s="6">
        <v>4</v>
      </c>
      <c r="H283" s="168">
        <f t="shared" si="15"/>
        <v>9</v>
      </c>
      <c r="I283" s="7">
        <f>H283/$H$399</f>
        <v>1.4995001666111296E-3</v>
      </c>
      <c r="J283" s="137"/>
      <c r="K283" s="43"/>
      <c r="L283" s="43"/>
      <c r="M283" s="127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100"/>
      <c r="Z283" s="43"/>
      <c r="AA283" s="46"/>
    </row>
    <row r="284" spans="2:27" s="44" customFormat="1" x14ac:dyDescent="0.25">
      <c r="B284" s="5" t="s">
        <v>695</v>
      </c>
      <c r="C284" s="6">
        <v>4</v>
      </c>
      <c r="D284" s="6">
        <v>0</v>
      </c>
      <c r="E284" s="6">
        <v>0</v>
      </c>
      <c r="F284" s="6">
        <v>1</v>
      </c>
      <c r="G284" s="6">
        <v>3</v>
      </c>
      <c r="H284" s="168">
        <f t="shared" si="15"/>
        <v>8</v>
      </c>
      <c r="I284" s="7">
        <f>H284/$H$399</f>
        <v>1.3328890369876708E-3</v>
      </c>
      <c r="J284" s="137"/>
      <c r="K284" s="43"/>
      <c r="L284" s="43"/>
      <c r="M284" s="127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100"/>
      <c r="Z284" s="43"/>
      <c r="AA284" s="46"/>
    </row>
    <row r="285" spans="2:27" s="44" customFormat="1" x14ac:dyDescent="0.25">
      <c r="B285" s="5" t="s">
        <v>696</v>
      </c>
      <c r="C285" s="6">
        <v>0</v>
      </c>
      <c r="D285" s="6">
        <v>0</v>
      </c>
      <c r="E285" s="6">
        <v>0</v>
      </c>
      <c r="F285" s="6">
        <v>0</v>
      </c>
      <c r="G285" s="6">
        <v>3</v>
      </c>
      <c r="H285" s="168">
        <f t="shared" si="15"/>
        <v>3</v>
      </c>
      <c r="I285" s="7">
        <v>0</v>
      </c>
      <c r="J285" s="137"/>
      <c r="K285" s="43"/>
      <c r="L285" s="43"/>
      <c r="M285" s="127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100"/>
      <c r="Z285" s="43"/>
      <c r="AA285" s="46"/>
    </row>
    <row r="286" spans="2:27" s="44" customFormat="1" x14ac:dyDescent="0.25">
      <c r="B286" s="5" t="s">
        <v>697</v>
      </c>
      <c r="C286" s="6">
        <v>0</v>
      </c>
      <c r="D286" s="6">
        <v>3</v>
      </c>
      <c r="E286" s="6">
        <v>0</v>
      </c>
      <c r="F286" s="6">
        <v>0</v>
      </c>
      <c r="G286" s="6">
        <v>3</v>
      </c>
      <c r="H286" s="168">
        <f t="shared" si="15"/>
        <v>6</v>
      </c>
      <c r="I286" s="7">
        <f>H286/$H$399</f>
        <v>9.9966677774075306E-4</v>
      </c>
      <c r="J286" s="137"/>
      <c r="K286" s="43"/>
      <c r="L286" s="43"/>
      <c r="M286" s="127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100"/>
      <c r="Z286" s="43"/>
      <c r="AA286" s="46"/>
    </row>
    <row r="287" spans="2:27" s="44" customFormat="1" x14ac:dyDescent="0.25">
      <c r="B287" s="5" t="s">
        <v>698</v>
      </c>
      <c r="C287" s="6">
        <v>0</v>
      </c>
      <c r="D287" s="6">
        <v>0</v>
      </c>
      <c r="E287" s="6">
        <v>0</v>
      </c>
      <c r="F287" s="6">
        <v>4</v>
      </c>
      <c r="G287" s="6">
        <v>3</v>
      </c>
      <c r="H287" s="168">
        <f t="shared" si="15"/>
        <v>7</v>
      </c>
      <c r="I287" s="7">
        <f>H287/$H$399</f>
        <v>1.1662779073642118E-3</v>
      </c>
      <c r="J287" s="137"/>
      <c r="K287" s="43"/>
      <c r="L287" s="43"/>
      <c r="M287" s="127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100"/>
      <c r="Z287" s="43"/>
      <c r="AA287" s="46"/>
    </row>
    <row r="288" spans="2:27" s="44" customFormat="1" x14ac:dyDescent="0.25">
      <c r="B288" s="140" t="s">
        <v>699</v>
      </c>
      <c r="C288" s="6">
        <v>0</v>
      </c>
      <c r="D288" s="6">
        <v>0</v>
      </c>
      <c r="E288" s="6">
        <v>1</v>
      </c>
      <c r="F288" s="6">
        <v>0</v>
      </c>
      <c r="G288" s="6">
        <v>3</v>
      </c>
      <c r="H288" s="168">
        <f t="shared" si="15"/>
        <v>4</v>
      </c>
      <c r="I288" s="7">
        <f>H288/$H$399</f>
        <v>6.6644451849383541E-4</v>
      </c>
      <c r="J288" s="137"/>
      <c r="K288" s="43"/>
      <c r="L288" s="43"/>
      <c r="M288" s="127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100"/>
      <c r="Z288" s="43"/>
      <c r="AA288" s="46"/>
    </row>
    <row r="289" spans="2:27" s="44" customFormat="1" x14ac:dyDescent="0.25">
      <c r="B289" s="5" t="s">
        <v>700</v>
      </c>
      <c r="C289" s="168">
        <v>0</v>
      </c>
      <c r="D289" s="168">
        <v>0</v>
      </c>
      <c r="E289" s="168">
        <v>0</v>
      </c>
      <c r="F289" s="168">
        <v>0</v>
      </c>
      <c r="G289" s="168">
        <v>2</v>
      </c>
      <c r="H289" s="168">
        <f t="shared" si="15"/>
        <v>2</v>
      </c>
      <c r="I289" s="169">
        <v>0</v>
      </c>
      <c r="J289" s="137"/>
      <c r="K289" s="43"/>
      <c r="L289" s="43"/>
      <c r="M289" s="127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100"/>
      <c r="Z289" s="43"/>
      <c r="AA289" s="46"/>
    </row>
    <row r="290" spans="2:27" s="44" customFormat="1" x14ac:dyDescent="0.25">
      <c r="B290" s="5" t="s">
        <v>701</v>
      </c>
      <c r="C290" s="6">
        <v>1</v>
      </c>
      <c r="D290" s="6">
        <v>1</v>
      </c>
      <c r="E290" s="6">
        <v>0</v>
      </c>
      <c r="F290" s="6">
        <v>0</v>
      </c>
      <c r="G290" s="6">
        <v>2</v>
      </c>
      <c r="H290" s="168">
        <f t="shared" si="15"/>
        <v>4</v>
      </c>
      <c r="I290" s="7">
        <f>H290/$H$399</f>
        <v>6.6644451849383541E-4</v>
      </c>
      <c r="J290" s="137"/>
      <c r="K290" s="43"/>
      <c r="L290" s="43"/>
      <c r="M290" s="127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100"/>
      <c r="Z290" s="43"/>
      <c r="AA290" s="46"/>
    </row>
    <row r="291" spans="2:27" s="44" customFormat="1" x14ac:dyDescent="0.25">
      <c r="B291" s="5" t="s">
        <v>702</v>
      </c>
      <c r="C291" s="6">
        <v>0</v>
      </c>
      <c r="D291" s="6">
        <v>1</v>
      </c>
      <c r="E291" s="6">
        <v>0</v>
      </c>
      <c r="F291" s="6">
        <v>1</v>
      </c>
      <c r="G291" s="6">
        <v>2</v>
      </c>
      <c r="H291" s="168">
        <f t="shared" si="15"/>
        <v>4</v>
      </c>
      <c r="I291" s="7">
        <f>H291/$H$399</f>
        <v>6.6644451849383541E-4</v>
      </c>
      <c r="J291" s="137"/>
      <c r="K291" s="43"/>
      <c r="L291" s="43"/>
      <c r="M291" s="127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100"/>
      <c r="Z291" s="43"/>
      <c r="AA291" s="46"/>
    </row>
    <row r="292" spans="2:27" s="44" customFormat="1" x14ac:dyDescent="0.25">
      <c r="B292" s="5" t="s">
        <v>703</v>
      </c>
      <c r="C292" s="6">
        <v>0</v>
      </c>
      <c r="D292" s="6">
        <v>1</v>
      </c>
      <c r="E292" s="6">
        <v>0</v>
      </c>
      <c r="F292" s="6">
        <v>0</v>
      </c>
      <c r="G292" s="6">
        <v>2</v>
      </c>
      <c r="H292" s="168">
        <f t="shared" si="15"/>
        <v>3</v>
      </c>
      <c r="I292" s="7">
        <f>H292/$H$399</f>
        <v>4.9983338887037653E-4</v>
      </c>
      <c r="J292" s="137"/>
      <c r="K292" s="43"/>
      <c r="L292" s="43"/>
      <c r="M292" s="127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100"/>
      <c r="Z292" s="43"/>
      <c r="AA292" s="46"/>
    </row>
    <row r="293" spans="2:27" s="44" customFormat="1" x14ac:dyDescent="0.25">
      <c r="B293" s="5" t="s">
        <v>704</v>
      </c>
      <c r="C293" s="6">
        <v>1</v>
      </c>
      <c r="D293" s="6">
        <v>0</v>
      </c>
      <c r="E293" s="6">
        <v>0</v>
      </c>
      <c r="F293" s="6">
        <v>1</v>
      </c>
      <c r="G293" s="6">
        <v>2</v>
      </c>
      <c r="H293" s="168">
        <f t="shared" si="15"/>
        <v>4</v>
      </c>
      <c r="I293" s="7">
        <f>H293/$H$399</f>
        <v>6.6644451849383541E-4</v>
      </c>
      <c r="J293" s="137"/>
      <c r="K293" s="43"/>
      <c r="L293" s="43"/>
      <c r="M293" s="127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100"/>
      <c r="Z293" s="43"/>
      <c r="AA293" s="46"/>
    </row>
    <row r="294" spans="2:27" s="44" customFormat="1" x14ac:dyDescent="0.25">
      <c r="B294" s="5" t="s">
        <v>705</v>
      </c>
      <c r="C294" s="6">
        <v>0</v>
      </c>
      <c r="D294" s="6">
        <v>0</v>
      </c>
      <c r="E294" s="6">
        <v>0</v>
      </c>
      <c r="F294" s="6">
        <v>1</v>
      </c>
      <c r="G294" s="6">
        <v>2</v>
      </c>
      <c r="H294" s="168">
        <f t="shared" si="15"/>
        <v>3</v>
      </c>
      <c r="I294" s="7">
        <v>0</v>
      </c>
      <c r="J294" s="137"/>
      <c r="K294" s="43"/>
      <c r="L294" s="43"/>
      <c r="M294" s="127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100"/>
      <c r="Z294" s="43"/>
      <c r="AA294" s="46"/>
    </row>
    <row r="295" spans="2:27" s="44" customFormat="1" x14ac:dyDescent="0.25">
      <c r="B295" s="5" t="s">
        <v>706</v>
      </c>
      <c r="C295" s="6">
        <v>0</v>
      </c>
      <c r="D295" s="6">
        <v>0</v>
      </c>
      <c r="E295" s="6">
        <v>0</v>
      </c>
      <c r="F295" s="6">
        <v>1</v>
      </c>
      <c r="G295" s="6">
        <v>2</v>
      </c>
      <c r="H295" s="168">
        <f t="shared" si="15"/>
        <v>3</v>
      </c>
      <c r="I295" s="7">
        <f>H295/$H$399</f>
        <v>4.9983338887037653E-4</v>
      </c>
      <c r="J295" s="137"/>
      <c r="K295" s="43"/>
      <c r="L295" s="43"/>
      <c r="M295" s="127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100"/>
      <c r="Z295" s="43"/>
      <c r="AA295" s="46"/>
    </row>
    <row r="296" spans="2:27" s="44" customFormat="1" x14ac:dyDescent="0.25">
      <c r="B296" s="5" t="s">
        <v>707</v>
      </c>
      <c r="C296" s="6">
        <v>1</v>
      </c>
      <c r="D296" s="6">
        <v>3</v>
      </c>
      <c r="E296" s="6">
        <v>1</v>
      </c>
      <c r="F296" s="6">
        <v>3</v>
      </c>
      <c r="G296" s="6">
        <v>2</v>
      </c>
      <c r="H296" s="168">
        <f t="shared" si="15"/>
        <v>10</v>
      </c>
      <c r="I296" s="7">
        <f>H296/$H$399</f>
        <v>1.6661112962345886E-3</v>
      </c>
      <c r="J296" s="137"/>
      <c r="K296" s="43"/>
      <c r="L296" s="43"/>
      <c r="M296" s="127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100"/>
      <c r="Z296" s="43"/>
      <c r="AA296" s="46"/>
    </row>
    <row r="297" spans="2:27" s="44" customFormat="1" x14ac:dyDescent="0.25">
      <c r="B297" s="5" t="s">
        <v>708</v>
      </c>
      <c r="C297" s="6">
        <v>1</v>
      </c>
      <c r="D297" s="6">
        <v>1</v>
      </c>
      <c r="E297" s="6">
        <v>0</v>
      </c>
      <c r="F297" s="6">
        <v>1</v>
      </c>
      <c r="G297" s="6">
        <v>2</v>
      </c>
      <c r="H297" s="168">
        <f t="shared" si="15"/>
        <v>5</v>
      </c>
      <c r="I297" s="7">
        <f>H297/$H$399</f>
        <v>8.3305564811729429E-4</v>
      </c>
      <c r="J297" s="137"/>
      <c r="K297" s="43"/>
      <c r="L297" s="43"/>
      <c r="M297" s="127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100"/>
      <c r="Z297" s="43"/>
      <c r="AA297" s="46"/>
    </row>
    <row r="298" spans="2:27" s="44" customFormat="1" x14ac:dyDescent="0.25">
      <c r="B298" s="5" t="s">
        <v>709</v>
      </c>
      <c r="C298" s="6">
        <v>0</v>
      </c>
      <c r="D298" s="6">
        <v>0</v>
      </c>
      <c r="E298" s="6">
        <v>0</v>
      </c>
      <c r="F298" s="6">
        <v>1</v>
      </c>
      <c r="G298" s="6">
        <v>2</v>
      </c>
      <c r="H298" s="168">
        <f t="shared" ref="H298:H361" si="18">SUM(C298:G298)</f>
        <v>3</v>
      </c>
      <c r="I298" s="7">
        <v>0</v>
      </c>
      <c r="J298" s="137"/>
      <c r="K298" s="43"/>
      <c r="L298" s="43"/>
      <c r="M298" s="127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100"/>
      <c r="Z298" s="43"/>
      <c r="AA298" s="46"/>
    </row>
    <row r="299" spans="2:27" s="44" customFormat="1" x14ac:dyDescent="0.25">
      <c r="B299" s="5" t="s">
        <v>710</v>
      </c>
      <c r="C299" s="6">
        <v>1</v>
      </c>
      <c r="D299" s="6">
        <v>0</v>
      </c>
      <c r="E299" s="6">
        <v>0</v>
      </c>
      <c r="F299" s="6">
        <v>1</v>
      </c>
      <c r="G299" s="6">
        <v>2</v>
      </c>
      <c r="H299" s="168">
        <f t="shared" si="18"/>
        <v>4</v>
      </c>
      <c r="I299" s="7">
        <f t="shared" ref="I299:I304" si="19">H299/$H$399</f>
        <v>6.6644451849383541E-4</v>
      </c>
      <c r="J299" s="137"/>
      <c r="K299" s="43"/>
      <c r="L299" s="43"/>
      <c r="M299" s="127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100"/>
      <c r="Z299" s="43"/>
      <c r="AA299" s="46"/>
    </row>
    <row r="300" spans="2:27" s="44" customFormat="1" x14ac:dyDescent="0.25">
      <c r="B300" s="5" t="s">
        <v>711</v>
      </c>
      <c r="C300" s="6">
        <v>0</v>
      </c>
      <c r="D300" s="6">
        <v>1</v>
      </c>
      <c r="E300" s="6">
        <v>0</v>
      </c>
      <c r="F300" s="6">
        <v>0</v>
      </c>
      <c r="G300" s="6">
        <v>2</v>
      </c>
      <c r="H300" s="168">
        <f t="shared" si="18"/>
        <v>3</v>
      </c>
      <c r="I300" s="7">
        <f t="shared" si="19"/>
        <v>4.9983338887037653E-4</v>
      </c>
      <c r="J300" s="137"/>
      <c r="K300" s="43"/>
      <c r="L300" s="43"/>
      <c r="M300" s="127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100"/>
      <c r="Z300" s="43"/>
      <c r="AA300" s="46"/>
    </row>
    <row r="301" spans="2:27" s="44" customFormat="1" x14ac:dyDescent="0.25">
      <c r="B301" s="140" t="s">
        <v>712</v>
      </c>
      <c r="C301" s="6">
        <v>0</v>
      </c>
      <c r="D301" s="6">
        <v>0</v>
      </c>
      <c r="E301" s="6">
        <v>2</v>
      </c>
      <c r="F301" s="6">
        <v>1</v>
      </c>
      <c r="G301" s="6">
        <v>2</v>
      </c>
      <c r="H301" s="168">
        <f t="shared" si="18"/>
        <v>5</v>
      </c>
      <c r="I301" s="7">
        <f t="shared" si="19"/>
        <v>8.3305564811729429E-4</v>
      </c>
      <c r="J301" s="137"/>
      <c r="K301" s="43"/>
      <c r="L301" s="43"/>
      <c r="M301" s="127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100"/>
      <c r="Z301" s="43"/>
      <c r="AA301" s="46"/>
    </row>
    <row r="302" spans="2:27" s="44" customFormat="1" x14ac:dyDescent="0.25">
      <c r="B302" s="5" t="s">
        <v>713</v>
      </c>
      <c r="C302" s="6">
        <v>2</v>
      </c>
      <c r="D302" s="6">
        <v>1</v>
      </c>
      <c r="E302" s="6">
        <v>0</v>
      </c>
      <c r="F302" s="6">
        <v>0</v>
      </c>
      <c r="G302" s="6">
        <v>2</v>
      </c>
      <c r="H302" s="168">
        <f t="shared" si="18"/>
        <v>5</v>
      </c>
      <c r="I302" s="7">
        <f t="shared" si="19"/>
        <v>8.3305564811729429E-4</v>
      </c>
      <c r="J302" s="137"/>
      <c r="K302" s="43"/>
      <c r="L302" s="43"/>
      <c r="M302" s="127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100"/>
      <c r="Z302" s="43"/>
      <c r="AA302" s="46"/>
    </row>
    <row r="303" spans="2:27" s="44" customFormat="1" x14ac:dyDescent="0.25">
      <c r="B303" s="5" t="s">
        <v>714</v>
      </c>
      <c r="C303" s="6">
        <v>1</v>
      </c>
      <c r="D303" s="6">
        <v>1</v>
      </c>
      <c r="E303" s="6">
        <v>0</v>
      </c>
      <c r="F303" s="6">
        <v>5</v>
      </c>
      <c r="G303" s="6">
        <v>2</v>
      </c>
      <c r="H303" s="168">
        <f t="shared" si="18"/>
        <v>9</v>
      </c>
      <c r="I303" s="7">
        <f t="shared" si="19"/>
        <v>1.4995001666111296E-3</v>
      </c>
      <c r="J303" s="137"/>
      <c r="K303" s="43"/>
      <c r="L303" s="43"/>
      <c r="M303" s="127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100"/>
      <c r="Z303" s="43"/>
      <c r="AA303" s="46"/>
    </row>
    <row r="304" spans="2:27" s="44" customFormat="1" x14ac:dyDescent="0.25">
      <c r="B304" s="5" t="s">
        <v>715</v>
      </c>
      <c r="C304" s="6">
        <v>1</v>
      </c>
      <c r="D304" s="6">
        <v>4</v>
      </c>
      <c r="E304" s="6">
        <v>0</v>
      </c>
      <c r="F304" s="6">
        <v>1</v>
      </c>
      <c r="G304" s="6">
        <v>2</v>
      </c>
      <c r="H304" s="168">
        <f t="shared" si="18"/>
        <v>8</v>
      </c>
      <c r="I304" s="7">
        <f t="shared" si="19"/>
        <v>1.3328890369876708E-3</v>
      </c>
      <c r="J304" s="137"/>
      <c r="K304" s="43"/>
      <c r="L304" s="43"/>
      <c r="M304" s="127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100"/>
      <c r="Z304" s="43"/>
      <c r="AA304" s="46"/>
    </row>
    <row r="305" spans="2:27" s="44" customFormat="1" x14ac:dyDescent="0.25">
      <c r="B305" s="5" t="s">
        <v>716</v>
      </c>
      <c r="C305" s="6">
        <v>0</v>
      </c>
      <c r="D305" s="6">
        <v>0</v>
      </c>
      <c r="E305" s="6">
        <v>0</v>
      </c>
      <c r="F305" s="6">
        <v>0</v>
      </c>
      <c r="G305" s="6">
        <v>2</v>
      </c>
      <c r="H305" s="168">
        <f t="shared" si="18"/>
        <v>2</v>
      </c>
      <c r="I305" s="7">
        <v>0</v>
      </c>
      <c r="J305" s="137"/>
      <c r="K305" s="43"/>
      <c r="L305" s="43"/>
      <c r="M305" s="127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100"/>
      <c r="Z305" s="43"/>
      <c r="AA305" s="46"/>
    </row>
    <row r="306" spans="2:27" s="44" customFormat="1" x14ac:dyDescent="0.25">
      <c r="B306" s="5" t="s">
        <v>717</v>
      </c>
      <c r="C306" s="6">
        <v>1</v>
      </c>
      <c r="D306" s="6">
        <v>0</v>
      </c>
      <c r="E306" s="6">
        <v>0</v>
      </c>
      <c r="F306" s="6">
        <v>0</v>
      </c>
      <c r="G306" s="6">
        <v>2</v>
      </c>
      <c r="H306" s="168">
        <f t="shared" si="18"/>
        <v>3</v>
      </c>
      <c r="I306" s="7">
        <f>H306/$H$399</f>
        <v>4.9983338887037653E-4</v>
      </c>
      <c r="J306" s="137"/>
      <c r="K306" s="43"/>
      <c r="L306" s="43"/>
      <c r="M306" s="127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100"/>
      <c r="Z306" s="43"/>
      <c r="AA306" s="46"/>
    </row>
    <row r="307" spans="2:27" s="44" customFormat="1" x14ac:dyDescent="0.25">
      <c r="B307" s="5" t="s">
        <v>718</v>
      </c>
      <c r="C307" s="6">
        <v>0</v>
      </c>
      <c r="D307" s="6">
        <v>0</v>
      </c>
      <c r="E307" s="6">
        <v>0</v>
      </c>
      <c r="F307" s="6">
        <v>0</v>
      </c>
      <c r="G307" s="6">
        <v>1</v>
      </c>
      <c r="H307" s="168">
        <f t="shared" si="18"/>
        <v>1</v>
      </c>
      <c r="I307" s="7">
        <v>0</v>
      </c>
      <c r="J307" s="137"/>
      <c r="K307" s="43"/>
      <c r="L307" s="43"/>
      <c r="M307" s="127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100"/>
      <c r="Z307" s="43"/>
      <c r="AA307" s="46"/>
    </row>
    <row r="308" spans="2:27" s="44" customFormat="1" x14ac:dyDescent="0.25">
      <c r="B308" s="5" t="s">
        <v>719</v>
      </c>
      <c r="C308" s="6">
        <v>0</v>
      </c>
      <c r="D308" s="6">
        <v>0</v>
      </c>
      <c r="E308" s="6">
        <v>0</v>
      </c>
      <c r="F308" s="6">
        <v>0</v>
      </c>
      <c r="G308" s="6">
        <v>1</v>
      </c>
      <c r="H308" s="168">
        <f t="shared" si="18"/>
        <v>1</v>
      </c>
      <c r="I308" s="7">
        <v>0</v>
      </c>
      <c r="J308" s="137"/>
      <c r="K308" s="43"/>
      <c r="L308" s="43"/>
      <c r="M308" s="127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100"/>
      <c r="Z308" s="43"/>
      <c r="AA308" s="46"/>
    </row>
    <row r="309" spans="2:27" s="44" customFormat="1" x14ac:dyDescent="0.25">
      <c r="B309" s="5" t="s">
        <v>720</v>
      </c>
      <c r="C309" s="6">
        <v>0</v>
      </c>
      <c r="D309" s="6">
        <v>0</v>
      </c>
      <c r="E309" s="6">
        <v>0</v>
      </c>
      <c r="F309" s="6">
        <v>0</v>
      </c>
      <c r="G309" s="6">
        <v>1</v>
      </c>
      <c r="H309" s="168">
        <f t="shared" si="18"/>
        <v>1</v>
      </c>
      <c r="I309" s="7">
        <v>0</v>
      </c>
      <c r="J309" s="137"/>
      <c r="K309" s="43"/>
      <c r="L309" s="43"/>
      <c r="M309" s="127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100"/>
      <c r="Z309" s="43"/>
      <c r="AA309" s="46"/>
    </row>
    <row r="310" spans="2:27" s="44" customFormat="1" x14ac:dyDescent="0.25">
      <c r="B310" s="5" t="s">
        <v>721</v>
      </c>
      <c r="C310" s="6">
        <v>1</v>
      </c>
      <c r="D310" s="6">
        <v>1</v>
      </c>
      <c r="E310" s="6">
        <v>1</v>
      </c>
      <c r="F310" s="6">
        <v>0</v>
      </c>
      <c r="G310" s="6">
        <v>1</v>
      </c>
      <c r="H310" s="168">
        <f t="shared" si="18"/>
        <v>4</v>
      </c>
      <c r="I310" s="7">
        <f>H310/$H$399</f>
        <v>6.6644451849383541E-4</v>
      </c>
      <c r="J310" s="137"/>
      <c r="K310" s="43"/>
      <c r="L310" s="43"/>
      <c r="M310" s="127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100"/>
      <c r="Z310" s="43"/>
      <c r="AA310" s="46"/>
    </row>
    <row r="311" spans="2:27" s="44" customFormat="1" x14ac:dyDescent="0.25">
      <c r="B311" s="5" t="s">
        <v>722</v>
      </c>
      <c r="C311" s="6">
        <v>0</v>
      </c>
      <c r="D311" s="6">
        <v>0</v>
      </c>
      <c r="E311" s="6">
        <v>0</v>
      </c>
      <c r="F311" s="6">
        <v>2</v>
      </c>
      <c r="G311" s="6">
        <v>1</v>
      </c>
      <c r="H311" s="168">
        <f t="shared" si="18"/>
        <v>3</v>
      </c>
      <c r="I311" s="7">
        <f>H311/$H$399</f>
        <v>4.9983338887037653E-4</v>
      </c>
      <c r="J311" s="137"/>
      <c r="K311" s="43"/>
      <c r="L311" s="43"/>
      <c r="M311" s="127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100"/>
      <c r="Z311" s="43"/>
      <c r="AA311" s="46"/>
    </row>
    <row r="312" spans="2:27" s="44" customFormat="1" x14ac:dyDescent="0.25">
      <c r="B312" s="5" t="s">
        <v>723</v>
      </c>
      <c r="C312" s="6">
        <v>0</v>
      </c>
      <c r="D312" s="6">
        <v>0</v>
      </c>
      <c r="E312" s="6">
        <v>0</v>
      </c>
      <c r="F312" s="6">
        <v>0</v>
      </c>
      <c r="G312" s="6">
        <v>1</v>
      </c>
      <c r="H312" s="168">
        <f t="shared" si="18"/>
        <v>1</v>
      </c>
      <c r="I312" s="7">
        <v>0</v>
      </c>
      <c r="J312" s="137"/>
      <c r="K312" s="43"/>
      <c r="L312" s="43"/>
      <c r="M312" s="127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100"/>
      <c r="Z312" s="43"/>
      <c r="AA312" s="46"/>
    </row>
    <row r="313" spans="2:27" s="44" customFormat="1" x14ac:dyDescent="0.25">
      <c r="B313" s="5" t="s">
        <v>724</v>
      </c>
      <c r="C313" s="6">
        <v>0</v>
      </c>
      <c r="D313" s="6">
        <v>0</v>
      </c>
      <c r="E313" s="6">
        <v>0</v>
      </c>
      <c r="F313" s="6">
        <v>0</v>
      </c>
      <c r="G313" s="6">
        <v>1</v>
      </c>
      <c r="H313" s="168">
        <f t="shared" si="18"/>
        <v>1</v>
      </c>
      <c r="I313" s="7">
        <v>0</v>
      </c>
      <c r="J313" s="137"/>
      <c r="K313" s="43"/>
      <c r="L313" s="43"/>
      <c r="M313" s="127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100"/>
      <c r="Z313" s="43"/>
      <c r="AA313" s="46"/>
    </row>
    <row r="314" spans="2:27" s="44" customFormat="1" x14ac:dyDescent="0.25">
      <c r="B314" s="5" t="s">
        <v>725</v>
      </c>
      <c r="C314" s="6">
        <v>0</v>
      </c>
      <c r="D314" s="6">
        <v>0</v>
      </c>
      <c r="E314" s="6">
        <v>0</v>
      </c>
      <c r="F314" s="6">
        <v>1</v>
      </c>
      <c r="G314" s="6">
        <v>1</v>
      </c>
      <c r="H314" s="168">
        <f t="shared" si="18"/>
        <v>2</v>
      </c>
      <c r="I314" s="7">
        <v>0</v>
      </c>
      <c r="J314" s="137"/>
      <c r="K314" s="43"/>
      <c r="L314" s="43"/>
      <c r="M314" s="127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100"/>
      <c r="Z314" s="43"/>
      <c r="AA314" s="46"/>
    </row>
    <row r="315" spans="2:27" s="44" customFormat="1" x14ac:dyDescent="0.25">
      <c r="B315" s="5" t="s">
        <v>726</v>
      </c>
      <c r="C315" s="6">
        <v>0</v>
      </c>
      <c r="D315" s="6">
        <v>0</v>
      </c>
      <c r="E315" s="6">
        <v>0</v>
      </c>
      <c r="F315" s="6">
        <v>0</v>
      </c>
      <c r="G315" s="6">
        <v>1</v>
      </c>
      <c r="H315" s="168">
        <f t="shared" si="18"/>
        <v>1</v>
      </c>
      <c r="I315" s="7">
        <v>0</v>
      </c>
      <c r="J315" s="137"/>
      <c r="K315" s="43"/>
      <c r="L315" s="43"/>
      <c r="M315" s="127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100"/>
      <c r="Z315" s="43"/>
      <c r="AA315" s="46"/>
    </row>
    <row r="316" spans="2:27" s="44" customFormat="1" x14ac:dyDescent="0.25">
      <c r="B316" s="5" t="s">
        <v>727</v>
      </c>
      <c r="C316" s="6">
        <v>0</v>
      </c>
      <c r="D316" s="6">
        <v>0</v>
      </c>
      <c r="E316" s="6">
        <v>0</v>
      </c>
      <c r="F316" s="6">
        <v>0</v>
      </c>
      <c r="G316" s="6">
        <v>1</v>
      </c>
      <c r="H316" s="168">
        <f t="shared" si="18"/>
        <v>1</v>
      </c>
      <c r="I316" s="7">
        <v>0</v>
      </c>
      <c r="J316" s="137"/>
      <c r="K316" s="43"/>
      <c r="L316" s="43"/>
      <c r="M316" s="127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100"/>
      <c r="Z316" s="43"/>
      <c r="AA316" s="46"/>
    </row>
    <row r="317" spans="2:27" s="44" customFormat="1" x14ac:dyDescent="0.25">
      <c r="B317" s="5" t="s">
        <v>728</v>
      </c>
      <c r="C317" s="6">
        <v>0</v>
      </c>
      <c r="D317" s="6">
        <v>0</v>
      </c>
      <c r="E317" s="6">
        <v>0</v>
      </c>
      <c r="F317" s="6">
        <v>0</v>
      </c>
      <c r="G317" s="6">
        <v>1</v>
      </c>
      <c r="H317" s="168">
        <f t="shared" si="18"/>
        <v>1</v>
      </c>
      <c r="I317" s="7">
        <v>0</v>
      </c>
      <c r="J317" s="137"/>
      <c r="K317" s="43"/>
      <c r="L317" s="43"/>
      <c r="M317" s="127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100"/>
      <c r="Z317" s="43"/>
      <c r="AA317" s="46"/>
    </row>
    <row r="318" spans="2:27" s="44" customFormat="1" x14ac:dyDescent="0.25">
      <c r="B318" s="5" t="s">
        <v>729</v>
      </c>
      <c r="C318" s="6">
        <v>0</v>
      </c>
      <c r="D318" s="6">
        <v>0</v>
      </c>
      <c r="E318" s="6">
        <v>0</v>
      </c>
      <c r="F318" s="6">
        <v>0</v>
      </c>
      <c r="G318" s="6">
        <v>1</v>
      </c>
      <c r="H318" s="168">
        <f t="shared" si="18"/>
        <v>1</v>
      </c>
      <c r="I318" s="7">
        <v>0</v>
      </c>
      <c r="J318" s="137"/>
      <c r="K318" s="43"/>
      <c r="L318" s="43"/>
      <c r="M318" s="127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100"/>
      <c r="Z318" s="43"/>
      <c r="AA318" s="46"/>
    </row>
    <row r="319" spans="2:27" s="44" customFormat="1" x14ac:dyDescent="0.25">
      <c r="B319" s="5" t="s">
        <v>730</v>
      </c>
      <c r="C319" s="6">
        <v>0</v>
      </c>
      <c r="D319" s="6">
        <v>0</v>
      </c>
      <c r="E319" s="6">
        <v>0</v>
      </c>
      <c r="F319" s="6">
        <v>0</v>
      </c>
      <c r="G319" s="6">
        <v>1</v>
      </c>
      <c r="H319" s="168">
        <f t="shared" si="18"/>
        <v>1</v>
      </c>
      <c r="I319" s="7">
        <v>0</v>
      </c>
      <c r="J319" s="137"/>
      <c r="K319" s="43"/>
      <c r="L319" s="43"/>
      <c r="M319" s="127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100"/>
      <c r="Z319" s="43"/>
      <c r="AA319" s="46"/>
    </row>
    <row r="320" spans="2:27" s="44" customFormat="1" x14ac:dyDescent="0.25">
      <c r="B320" s="5" t="s">
        <v>731</v>
      </c>
      <c r="C320" s="6">
        <v>0</v>
      </c>
      <c r="D320" s="6">
        <v>0</v>
      </c>
      <c r="E320" s="6">
        <v>0</v>
      </c>
      <c r="F320" s="6">
        <v>0</v>
      </c>
      <c r="G320" s="6">
        <v>1</v>
      </c>
      <c r="H320" s="168">
        <f t="shared" si="18"/>
        <v>1</v>
      </c>
      <c r="I320" s="7">
        <v>0</v>
      </c>
      <c r="J320" s="137"/>
      <c r="K320" s="43"/>
      <c r="L320" s="43"/>
      <c r="M320" s="127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100"/>
      <c r="Z320" s="43"/>
      <c r="AA320" s="46"/>
    </row>
    <row r="321" spans="2:27" s="44" customFormat="1" x14ac:dyDescent="0.25">
      <c r="B321" s="5" t="s">
        <v>732</v>
      </c>
      <c r="C321" s="6">
        <v>0</v>
      </c>
      <c r="D321" s="6">
        <v>0</v>
      </c>
      <c r="E321" s="6">
        <v>0</v>
      </c>
      <c r="F321" s="6">
        <v>1</v>
      </c>
      <c r="G321" s="6">
        <v>1</v>
      </c>
      <c r="H321" s="168">
        <f t="shared" si="18"/>
        <v>2</v>
      </c>
      <c r="I321" s="7">
        <v>0</v>
      </c>
      <c r="J321" s="137"/>
      <c r="K321" s="43"/>
      <c r="L321" s="43"/>
      <c r="M321" s="127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100"/>
      <c r="Z321" s="43"/>
      <c r="AA321" s="46"/>
    </row>
    <row r="322" spans="2:27" s="44" customFormat="1" x14ac:dyDescent="0.25">
      <c r="B322" s="5" t="s">
        <v>733</v>
      </c>
      <c r="C322" s="6">
        <v>0</v>
      </c>
      <c r="D322" s="6">
        <v>0</v>
      </c>
      <c r="E322" s="6">
        <v>0</v>
      </c>
      <c r="F322" s="6">
        <v>0</v>
      </c>
      <c r="G322" s="6">
        <v>1</v>
      </c>
      <c r="H322" s="168">
        <f t="shared" si="18"/>
        <v>1</v>
      </c>
      <c r="I322" s="7">
        <v>0</v>
      </c>
      <c r="J322" s="137"/>
      <c r="K322" s="43"/>
      <c r="L322" s="43"/>
      <c r="M322" s="127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100"/>
      <c r="Z322" s="43"/>
      <c r="AA322" s="46"/>
    </row>
    <row r="323" spans="2:27" s="44" customFormat="1" x14ac:dyDescent="0.25">
      <c r="B323" s="5" t="s">
        <v>734</v>
      </c>
      <c r="C323" s="6">
        <v>0</v>
      </c>
      <c r="D323" s="6">
        <v>0</v>
      </c>
      <c r="E323" s="6">
        <v>0</v>
      </c>
      <c r="F323" s="6">
        <v>0</v>
      </c>
      <c r="G323" s="6">
        <v>1</v>
      </c>
      <c r="H323" s="168">
        <f t="shared" si="18"/>
        <v>1</v>
      </c>
      <c r="I323" s="7">
        <v>0</v>
      </c>
      <c r="J323" s="137"/>
      <c r="K323" s="43"/>
      <c r="L323" s="43"/>
      <c r="M323" s="127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100"/>
      <c r="Z323" s="43"/>
      <c r="AA323" s="46"/>
    </row>
    <row r="324" spans="2:27" s="44" customFormat="1" x14ac:dyDescent="0.25">
      <c r="B324" s="5" t="s">
        <v>735</v>
      </c>
      <c r="C324" s="6">
        <v>1</v>
      </c>
      <c r="D324" s="6">
        <v>0</v>
      </c>
      <c r="E324" s="6">
        <v>0</v>
      </c>
      <c r="F324" s="6">
        <v>1</v>
      </c>
      <c r="G324" s="6">
        <v>1</v>
      </c>
      <c r="H324" s="168">
        <f t="shared" si="18"/>
        <v>3</v>
      </c>
      <c r="I324" s="7">
        <f>H324/$H$399</f>
        <v>4.9983338887037653E-4</v>
      </c>
      <c r="J324" s="137"/>
      <c r="K324" s="43"/>
      <c r="L324" s="43"/>
      <c r="M324" s="127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100"/>
      <c r="Z324" s="43"/>
      <c r="AA324" s="46"/>
    </row>
    <row r="325" spans="2:27" s="44" customFormat="1" x14ac:dyDescent="0.25">
      <c r="B325" s="5" t="s">
        <v>736</v>
      </c>
      <c r="C325" s="6">
        <v>0</v>
      </c>
      <c r="D325" s="6">
        <v>0</v>
      </c>
      <c r="E325" s="6">
        <v>0</v>
      </c>
      <c r="F325" s="6">
        <v>0</v>
      </c>
      <c r="G325" s="6">
        <v>1</v>
      </c>
      <c r="H325" s="168">
        <f t="shared" si="18"/>
        <v>1</v>
      </c>
      <c r="I325" s="7">
        <v>0</v>
      </c>
      <c r="J325" s="137"/>
      <c r="K325" s="43"/>
      <c r="L325" s="43"/>
      <c r="M325" s="127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100"/>
      <c r="Z325" s="43"/>
      <c r="AA325" s="46"/>
    </row>
    <row r="326" spans="2:27" s="44" customFormat="1" x14ac:dyDescent="0.25">
      <c r="B326" s="5" t="s">
        <v>737</v>
      </c>
      <c r="C326" s="6">
        <v>0</v>
      </c>
      <c r="D326" s="6">
        <v>1</v>
      </c>
      <c r="E326" s="6">
        <v>0</v>
      </c>
      <c r="F326" s="6">
        <v>1</v>
      </c>
      <c r="G326" s="6">
        <v>1</v>
      </c>
      <c r="H326" s="168">
        <f t="shared" si="18"/>
        <v>3</v>
      </c>
      <c r="I326" s="7">
        <f>H326/$H$399</f>
        <v>4.9983338887037653E-4</v>
      </c>
      <c r="J326" s="137"/>
      <c r="K326" s="43"/>
      <c r="L326" s="43"/>
      <c r="M326" s="127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100"/>
      <c r="Z326" s="43"/>
      <c r="AA326" s="46"/>
    </row>
    <row r="327" spans="2:27" s="44" customFormat="1" x14ac:dyDescent="0.25">
      <c r="B327" s="5" t="s">
        <v>738</v>
      </c>
      <c r="C327" s="6">
        <v>0</v>
      </c>
      <c r="D327" s="6">
        <v>0</v>
      </c>
      <c r="E327" s="6">
        <v>0</v>
      </c>
      <c r="F327" s="6">
        <v>0</v>
      </c>
      <c r="G327" s="6">
        <v>1</v>
      </c>
      <c r="H327" s="168">
        <f t="shared" si="18"/>
        <v>1</v>
      </c>
      <c r="I327" s="7">
        <v>0</v>
      </c>
      <c r="J327" s="137"/>
      <c r="K327" s="43"/>
      <c r="L327" s="43"/>
      <c r="M327" s="127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100"/>
      <c r="Z327" s="43"/>
      <c r="AA327" s="46"/>
    </row>
    <row r="328" spans="2:27" s="44" customFormat="1" x14ac:dyDescent="0.25">
      <c r="B328" s="5" t="s">
        <v>739</v>
      </c>
      <c r="C328" s="6">
        <v>0</v>
      </c>
      <c r="D328" s="6">
        <v>0</v>
      </c>
      <c r="E328" s="6">
        <v>0</v>
      </c>
      <c r="F328" s="6">
        <v>0</v>
      </c>
      <c r="G328" s="6">
        <v>1</v>
      </c>
      <c r="H328" s="168">
        <f t="shared" si="18"/>
        <v>1</v>
      </c>
      <c r="I328" s="7">
        <v>0</v>
      </c>
      <c r="J328" s="137"/>
      <c r="K328" s="43"/>
      <c r="L328" s="43"/>
      <c r="M328" s="127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100"/>
      <c r="Z328" s="43"/>
      <c r="AA328" s="46"/>
    </row>
    <row r="329" spans="2:27" s="44" customFormat="1" x14ac:dyDescent="0.25">
      <c r="B329" s="5" t="s">
        <v>740</v>
      </c>
      <c r="C329" s="6">
        <v>0</v>
      </c>
      <c r="D329" s="6">
        <v>0</v>
      </c>
      <c r="E329" s="6">
        <v>0</v>
      </c>
      <c r="F329" s="6">
        <v>0</v>
      </c>
      <c r="G329" s="6">
        <v>1</v>
      </c>
      <c r="H329" s="168">
        <f t="shared" si="18"/>
        <v>1</v>
      </c>
      <c r="I329" s="7">
        <v>0</v>
      </c>
      <c r="J329" s="137"/>
      <c r="K329" s="43"/>
      <c r="L329" s="43"/>
      <c r="M329" s="127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100"/>
      <c r="Z329" s="43"/>
      <c r="AA329" s="46"/>
    </row>
    <row r="330" spans="2:27" s="44" customFormat="1" x14ac:dyDescent="0.25">
      <c r="B330" s="5" t="s">
        <v>741</v>
      </c>
      <c r="C330" s="6">
        <v>1</v>
      </c>
      <c r="D330" s="6">
        <v>0</v>
      </c>
      <c r="E330" s="6">
        <v>0</v>
      </c>
      <c r="F330" s="6">
        <v>0</v>
      </c>
      <c r="G330" s="6">
        <v>1</v>
      </c>
      <c r="H330" s="168">
        <f t="shared" si="18"/>
        <v>2</v>
      </c>
      <c r="I330" s="7">
        <f>H330/$H$399</f>
        <v>3.332222592469177E-4</v>
      </c>
      <c r="J330" s="137"/>
      <c r="K330" s="43"/>
      <c r="L330" s="43"/>
      <c r="M330" s="127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100"/>
      <c r="Z330" s="43"/>
      <c r="AA330" s="46"/>
    </row>
    <row r="331" spans="2:27" s="44" customFormat="1" x14ac:dyDescent="0.25">
      <c r="B331" s="5" t="s">
        <v>742</v>
      </c>
      <c r="C331" s="6">
        <v>0</v>
      </c>
      <c r="D331" s="6">
        <v>0</v>
      </c>
      <c r="E331" s="6">
        <v>0</v>
      </c>
      <c r="F331" s="6">
        <v>0</v>
      </c>
      <c r="G331" s="6">
        <v>1</v>
      </c>
      <c r="H331" s="168">
        <f t="shared" si="18"/>
        <v>1</v>
      </c>
      <c r="I331" s="7">
        <v>0</v>
      </c>
      <c r="J331" s="137"/>
      <c r="K331" s="43"/>
      <c r="L331" s="43"/>
      <c r="M331" s="127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100"/>
      <c r="Z331" s="43"/>
      <c r="AA331" s="46"/>
    </row>
    <row r="332" spans="2:27" s="44" customFormat="1" x14ac:dyDescent="0.25">
      <c r="B332" s="5" t="s">
        <v>743</v>
      </c>
      <c r="C332" s="6">
        <v>0</v>
      </c>
      <c r="D332" s="6">
        <v>0</v>
      </c>
      <c r="E332" s="6">
        <v>0</v>
      </c>
      <c r="F332" s="6">
        <v>0</v>
      </c>
      <c r="G332" s="6">
        <v>1</v>
      </c>
      <c r="H332" s="168">
        <f t="shared" si="18"/>
        <v>1</v>
      </c>
      <c r="I332" s="7">
        <v>0</v>
      </c>
      <c r="J332" s="137"/>
      <c r="K332" s="43"/>
      <c r="L332" s="43"/>
      <c r="M332" s="127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100"/>
      <c r="Z332" s="43"/>
      <c r="AA332" s="46"/>
    </row>
    <row r="333" spans="2:27" s="44" customFormat="1" x14ac:dyDescent="0.25">
      <c r="B333" s="5" t="s">
        <v>744</v>
      </c>
      <c r="C333" s="6">
        <v>0</v>
      </c>
      <c r="D333" s="6">
        <v>1</v>
      </c>
      <c r="E333" s="6">
        <v>1</v>
      </c>
      <c r="F333" s="6">
        <v>2</v>
      </c>
      <c r="G333" s="6">
        <v>1</v>
      </c>
      <c r="H333" s="168">
        <f t="shared" si="18"/>
        <v>5</v>
      </c>
      <c r="I333" s="7">
        <f>H333/$H$399</f>
        <v>8.3305564811729429E-4</v>
      </c>
      <c r="J333" s="137"/>
      <c r="K333" s="43"/>
      <c r="L333" s="43"/>
      <c r="M333" s="127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100"/>
      <c r="Z333" s="43"/>
      <c r="AA333" s="46"/>
    </row>
    <row r="334" spans="2:27" s="44" customFormat="1" x14ac:dyDescent="0.25">
      <c r="B334" s="5" t="s">
        <v>745</v>
      </c>
      <c r="C334" s="6">
        <v>0</v>
      </c>
      <c r="D334" s="6">
        <v>0</v>
      </c>
      <c r="E334" s="6">
        <v>0</v>
      </c>
      <c r="F334" s="6">
        <v>0</v>
      </c>
      <c r="G334" s="6">
        <v>1</v>
      </c>
      <c r="H334" s="168">
        <f t="shared" si="18"/>
        <v>1</v>
      </c>
      <c r="I334" s="7">
        <v>0</v>
      </c>
      <c r="J334" s="137"/>
      <c r="K334" s="43"/>
      <c r="L334" s="43"/>
      <c r="M334" s="127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100"/>
      <c r="Z334" s="43"/>
      <c r="AA334" s="46"/>
    </row>
    <row r="335" spans="2:27" s="44" customFormat="1" x14ac:dyDescent="0.25">
      <c r="B335" s="5" t="s">
        <v>746</v>
      </c>
      <c r="C335" s="6">
        <v>0</v>
      </c>
      <c r="D335" s="6">
        <v>0</v>
      </c>
      <c r="E335" s="6">
        <v>0</v>
      </c>
      <c r="F335" s="6">
        <v>0</v>
      </c>
      <c r="G335" s="6">
        <v>1</v>
      </c>
      <c r="H335" s="168">
        <f t="shared" si="18"/>
        <v>1</v>
      </c>
      <c r="I335" s="7">
        <v>0</v>
      </c>
      <c r="J335" s="137"/>
      <c r="K335" s="43"/>
      <c r="L335" s="43"/>
      <c r="M335" s="127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100"/>
      <c r="Z335" s="43"/>
      <c r="AA335" s="46"/>
    </row>
    <row r="336" spans="2:27" s="44" customFormat="1" x14ac:dyDescent="0.25">
      <c r="B336" s="5" t="s">
        <v>747</v>
      </c>
      <c r="C336" s="6">
        <v>0</v>
      </c>
      <c r="D336" s="6">
        <v>0</v>
      </c>
      <c r="E336" s="6">
        <v>0</v>
      </c>
      <c r="F336" s="6">
        <v>0</v>
      </c>
      <c r="G336" s="6">
        <v>1</v>
      </c>
      <c r="H336" s="168">
        <f t="shared" si="18"/>
        <v>1</v>
      </c>
      <c r="I336" s="7">
        <v>0</v>
      </c>
      <c r="J336" s="137"/>
      <c r="K336" s="43"/>
      <c r="L336" s="43"/>
      <c r="M336" s="127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100"/>
      <c r="Z336" s="43"/>
      <c r="AA336" s="46"/>
    </row>
    <row r="337" spans="2:27" s="44" customFormat="1" x14ac:dyDescent="0.25">
      <c r="B337" s="5" t="s">
        <v>748</v>
      </c>
      <c r="C337" s="6">
        <v>0</v>
      </c>
      <c r="D337" s="6">
        <v>1</v>
      </c>
      <c r="E337" s="6">
        <v>0</v>
      </c>
      <c r="F337" s="6">
        <v>0</v>
      </c>
      <c r="G337" s="6">
        <v>1</v>
      </c>
      <c r="H337" s="168">
        <f t="shared" si="18"/>
        <v>2</v>
      </c>
      <c r="I337" s="7">
        <f>H337/$H$399</f>
        <v>3.332222592469177E-4</v>
      </c>
      <c r="J337" s="137"/>
      <c r="K337" s="43"/>
      <c r="L337" s="43"/>
      <c r="M337" s="127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100"/>
      <c r="Z337" s="43"/>
      <c r="AA337" s="46"/>
    </row>
    <row r="338" spans="2:27" s="44" customFormat="1" x14ac:dyDescent="0.25">
      <c r="B338" s="5" t="s">
        <v>749</v>
      </c>
      <c r="C338" s="6">
        <v>0</v>
      </c>
      <c r="D338" s="6">
        <v>0</v>
      </c>
      <c r="E338" s="6">
        <v>0</v>
      </c>
      <c r="F338" s="6">
        <v>1</v>
      </c>
      <c r="G338" s="6">
        <v>1</v>
      </c>
      <c r="H338" s="168">
        <f t="shared" si="18"/>
        <v>2</v>
      </c>
      <c r="I338" s="7">
        <f>H338/$H$399</f>
        <v>3.332222592469177E-4</v>
      </c>
      <c r="J338" s="137"/>
      <c r="K338" s="43"/>
      <c r="L338" s="43"/>
      <c r="M338" s="127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100"/>
      <c r="Z338" s="43"/>
      <c r="AA338" s="46"/>
    </row>
    <row r="339" spans="2:27" s="44" customFormat="1" x14ac:dyDescent="0.25">
      <c r="B339" s="5" t="s">
        <v>750</v>
      </c>
      <c r="C339" s="6">
        <v>0</v>
      </c>
      <c r="D339" s="6">
        <v>0</v>
      </c>
      <c r="E339" s="6">
        <v>0</v>
      </c>
      <c r="F339" s="6">
        <v>0</v>
      </c>
      <c r="G339" s="6">
        <v>1</v>
      </c>
      <c r="H339" s="168">
        <f t="shared" si="18"/>
        <v>1</v>
      </c>
      <c r="I339" s="7">
        <v>0</v>
      </c>
      <c r="J339" s="137"/>
      <c r="K339" s="43"/>
      <c r="L339" s="43"/>
      <c r="M339" s="127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100"/>
      <c r="Z339" s="43"/>
      <c r="AA339" s="46"/>
    </row>
    <row r="340" spans="2:27" s="44" customFormat="1" x14ac:dyDescent="0.25">
      <c r="B340" s="5" t="s">
        <v>751</v>
      </c>
      <c r="C340" s="6">
        <v>0</v>
      </c>
      <c r="D340" s="6">
        <v>0</v>
      </c>
      <c r="E340" s="6">
        <v>0</v>
      </c>
      <c r="F340" s="6">
        <v>0</v>
      </c>
      <c r="G340" s="6">
        <v>1</v>
      </c>
      <c r="H340" s="168">
        <f t="shared" si="18"/>
        <v>1</v>
      </c>
      <c r="I340" s="7">
        <v>0</v>
      </c>
      <c r="J340" s="137"/>
      <c r="K340" s="43"/>
      <c r="L340" s="43"/>
      <c r="M340" s="127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100"/>
      <c r="Z340" s="43"/>
      <c r="AA340" s="46"/>
    </row>
    <row r="341" spans="2:27" s="44" customFormat="1" x14ac:dyDescent="0.25">
      <c r="B341" s="5" t="s">
        <v>752</v>
      </c>
      <c r="C341" s="6">
        <v>0</v>
      </c>
      <c r="D341" s="6">
        <v>0</v>
      </c>
      <c r="E341" s="6">
        <v>0</v>
      </c>
      <c r="F341" s="6">
        <v>0</v>
      </c>
      <c r="G341" s="6">
        <v>1</v>
      </c>
      <c r="H341" s="168">
        <f t="shared" si="18"/>
        <v>1</v>
      </c>
      <c r="I341" s="7">
        <v>0</v>
      </c>
      <c r="J341" s="137"/>
      <c r="K341" s="43"/>
      <c r="L341" s="43"/>
      <c r="M341" s="127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100"/>
      <c r="Z341" s="43"/>
      <c r="AA341" s="46"/>
    </row>
    <row r="342" spans="2:27" s="44" customFormat="1" x14ac:dyDescent="0.25">
      <c r="B342" s="140" t="s">
        <v>753</v>
      </c>
      <c r="C342" s="6">
        <v>0</v>
      </c>
      <c r="D342" s="6">
        <v>0</v>
      </c>
      <c r="E342" s="6">
        <v>1</v>
      </c>
      <c r="F342" s="6">
        <v>0</v>
      </c>
      <c r="G342" s="6">
        <v>1</v>
      </c>
      <c r="H342" s="168">
        <f t="shared" si="18"/>
        <v>2</v>
      </c>
      <c r="I342" s="7">
        <f>H342/$H$399</f>
        <v>3.332222592469177E-4</v>
      </c>
      <c r="J342" s="137"/>
      <c r="K342" s="43"/>
      <c r="L342" s="43"/>
      <c r="M342" s="127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100"/>
      <c r="Z342" s="43"/>
      <c r="AA342" s="46"/>
    </row>
    <row r="343" spans="2:27" s="44" customFormat="1" x14ac:dyDescent="0.25">
      <c r="B343" s="140" t="s">
        <v>754</v>
      </c>
      <c r="C343" s="6">
        <v>0</v>
      </c>
      <c r="D343" s="6">
        <v>0</v>
      </c>
      <c r="E343" s="6">
        <v>0</v>
      </c>
      <c r="F343" s="6">
        <v>0</v>
      </c>
      <c r="G343" s="6">
        <v>1</v>
      </c>
      <c r="H343" s="168">
        <f t="shared" si="18"/>
        <v>1</v>
      </c>
      <c r="I343" s="7">
        <v>0</v>
      </c>
      <c r="J343" s="137"/>
      <c r="K343" s="43"/>
      <c r="L343" s="43"/>
      <c r="M343" s="127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100"/>
      <c r="Z343" s="43"/>
      <c r="AA343" s="46"/>
    </row>
    <row r="344" spans="2:27" s="44" customFormat="1" x14ac:dyDescent="0.25">
      <c r="B344" s="5" t="s">
        <v>755</v>
      </c>
      <c r="C344" s="6">
        <v>1</v>
      </c>
      <c r="D344" s="6">
        <v>1</v>
      </c>
      <c r="E344" s="6">
        <v>1</v>
      </c>
      <c r="F344" s="6">
        <v>1</v>
      </c>
      <c r="G344" s="6">
        <v>1</v>
      </c>
      <c r="H344" s="168">
        <f t="shared" si="18"/>
        <v>5</v>
      </c>
      <c r="I344" s="7">
        <f>H344/$H$399</f>
        <v>8.3305564811729429E-4</v>
      </c>
      <c r="J344" s="137"/>
      <c r="K344" s="43"/>
      <c r="L344" s="43"/>
      <c r="M344" s="127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100"/>
      <c r="Z344" s="43"/>
      <c r="AA344" s="46"/>
    </row>
    <row r="345" spans="2:27" s="44" customFormat="1" x14ac:dyDescent="0.25">
      <c r="B345" s="5" t="s">
        <v>756</v>
      </c>
      <c r="C345" s="6">
        <v>0</v>
      </c>
      <c r="D345" s="6">
        <v>0</v>
      </c>
      <c r="E345" s="6">
        <v>0</v>
      </c>
      <c r="F345" s="6">
        <v>0</v>
      </c>
      <c r="G345" s="6">
        <v>1</v>
      </c>
      <c r="H345" s="168">
        <f t="shared" si="18"/>
        <v>1</v>
      </c>
      <c r="I345" s="7">
        <v>0</v>
      </c>
      <c r="J345" s="137"/>
      <c r="K345" s="43"/>
      <c r="L345" s="43"/>
      <c r="M345" s="127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100"/>
      <c r="Z345" s="43"/>
      <c r="AA345" s="46"/>
    </row>
    <row r="346" spans="2:27" s="44" customFormat="1" x14ac:dyDescent="0.25">
      <c r="B346" s="5" t="s">
        <v>757</v>
      </c>
      <c r="C346" s="6">
        <v>1</v>
      </c>
      <c r="D346" s="6">
        <v>0</v>
      </c>
      <c r="E346" s="6">
        <v>0</v>
      </c>
      <c r="F346" s="6">
        <v>1</v>
      </c>
      <c r="G346" s="6">
        <v>1</v>
      </c>
      <c r="H346" s="168">
        <f t="shared" si="18"/>
        <v>3</v>
      </c>
      <c r="I346" s="7">
        <f>H346/$H$399</f>
        <v>4.9983338887037653E-4</v>
      </c>
      <c r="J346" s="137"/>
      <c r="K346" s="43"/>
      <c r="L346" s="43"/>
      <c r="M346" s="127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100"/>
      <c r="Z346" s="43"/>
      <c r="AA346" s="46"/>
    </row>
    <row r="347" spans="2:27" s="44" customFormat="1" x14ac:dyDescent="0.25">
      <c r="B347" s="5" t="s">
        <v>758</v>
      </c>
      <c r="C347" s="6">
        <v>0</v>
      </c>
      <c r="D347" s="6">
        <v>0</v>
      </c>
      <c r="E347" s="6">
        <v>0</v>
      </c>
      <c r="F347" s="6">
        <v>1</v>
      </c>
      <c r="G347" s="6">
        <v>1</v>
      </c>
      <c r="H347" s="168">
        <f t="shared" si="18"/>
        <v>2</v>
      </c>
      <c r="I347" s="7">
        <v>0</v>
      </c>
      <c r="J347" s="137"/>
      <c r="K347" s="43"/>
      <c r="L347" s="43"/>
      <c r="M347" s="127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100"/>
      <c r="Z347" s="43"/>
      <c r="AA347" s="46"/>
    </row>
    <row r="348" spans="2:27" s="44" customFormat="1" x14ac:dyDescent="0.25">
      <c r="B348" s="5" t="s">
        <v>759</v>
      </c>
      <c r="C348" s="6">
        <v>0</v>
      </c>
      <c r="D348" s="6">
        <v>0</v>
      </c>
      <c r="E348" s="6">
        <v>0</v>
      </c>
      <c r="F348" s="6">
        <v>0</v>
      </c>
      <c r="G348" s="6">
        <v>1</v>
      </c>
      <c r="H348" s="168">
        <f t="shared" si="18"/>
        <v>1</v>
      </c>
      <c r="I348" s="7">
        <v>0</v>
      </c>
      <c r="J348" s="137"/>
      <c r="K348" s="43"/>
      <c r="L348" s="43"/>
      <c r="M348" s="127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100"/>
      <c r="Z348" s="43"/>
      <c r="AA348" s="46"/>
    </row>
    <row r="349" spans="2:27" s="44" customFormat="1" x14ac:dyDescent="0.25">
      <c r="B349" s="5" t="s">
        <v>760</v>
      </c>
      <c r="C349" s="6">
        <v>0</v>
      </c>
      <c r="D349" s="6">
        <v>0</v>
      </c>
      <c r="E349" s="6">
        <v>0</v>
      </c>
      <c r="F349" s="6">
        <v>0</v>
      </c>
      <c r="G349" s="6">
        <v>1</v>
      </c>
      <c r="H349" s="168">
        <f t="shared" si="18"/>
        <v>1</v>
      </c>
      <c r="I349" s="7">
        <v>0</v>
      </c>
      <c r="J349" s="137"/>
      <c r="K349" s="43"/>
      <c r="L349" s="43"/>
      <c r="M349" s="127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100"/>
      <c r="Z349" s="43"/>
      <c r="AA349" s="46"/>
    </row>
    <row r="350" spans="2:27" s="44" customFormat="1" x14ac:dyDescent="0.25">
      <c r="B350" s="5" t="s">
        <v>761</v>
      </c>
      <c r="C350" s="6">
        <v>0</v>
      </c>
      <c r="D350" s="6">
        <v>0</v>
      </c>
      <c r="E350" s="6">
        <v>0</v>
      </c>
      <c r="F350" s="6">
        <v>0</v>
      </c>
      <c r="G350" s="6">
        <v>1</v>
      </c>
      <c r="H350" s="168">
        <f t="shared" si="18"/>
        <v>1</v>
      </c>
      <c r="I350" s="7">
        <v>0</v>
      </c>
      <c r="J350" s="137"/>
      <c r="K350" s="43"/>
      <c r="L350" s="43"/>
      <c r="M350" s="127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100"/>
      <c r="Z350" s="43"/>
      <c r="AA350" s="46"/>
    </row>
    <row r="351" spans="2:27" s="44" customFormat="1" x14ac:dyDescent="0.25">
      <c r="B351" s="5" t="s">
        <v>762</v>
      </c>
      <c r="C351" s="6">
        <v>0</v>
      </c>
      <c r="D351" s="6">
        <v>0</v>
      </c>
      <c r="E351" s="6">
        <v>0</v>
      </c>
      <c r="F351" s="6">
        <v>0</v>
      </c>
      <c r="G351" s="6">
        <v>1</v>
      </c>
      <c r="H351" s="168">
        <f t="shared" si="18"/>
        <v>1</v>
      </c>
      <c r="I351" s="7">
        <v>0</v>
      </c>
      <c r="J351" s="137"/>
      <c r="K351" s="43"/>
      <c r="L351" s="43"/>
      <c r="M351" s="127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100"/>
      <c r="Z351" s="43"/>
      <c r="AA351" s="46"/>
    </row>
    <row r="352" spans="2:27" s="44" customFormat="1" x14ac:dyDescent="0.25">
      <c r="B352" s="140" t="s">
        <v>763</v>
      </c>
      <c r="C352" s="6">
        <v>0</v>
      </c>
      <c r="D352" s="6">
        <v>0</v>
      </c>
      <c r="E352" s="6">
        <v>0</v>
      </c>
      <c r="F352" s="6">
        <v>0</v>
      </c>
      <c r="G352" s="6">
        <v>1</v>
      </c>
      <c r="H352" s="168">
        <f t="shared" si="18"/>
        <v>1</v>
      </c>
      <c r="I352" s="7">
        <v>0</v>
      </c>
      <c r="J352" s="137"/>
      <c r="K352" s="43"/>
      <c r="L352" s="43"/>
      <c r="M352" s="127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100"/>
      <c r="Z352" s="43"/>
      <c r="AA352" s="46"/>
    </row>
    <row r="353" spans="2:27" s="44" customFormat="1" x14ac:dyDescent="0.25">
      <c r="B353" s="140" t="s">
        <v>764</v>
      </c>
      <c r="C353" s="6">
        <v>0</v>
      </c>
      <c r="D353" s="6">
        <v>0</v>
      </c>
      <c r="E353" s="6">
        <v>0</v>
      </c>
      <c r="F353" s="6">
        <v>0</v>
      </c>
      <c r="G353" s="6">
        <v>1</v>
      </c>
      <c r="H353" s="168">
        <f t="shared" si="18"/>
        <v>1</v>
      </c>
      <c r="I353" s="7">
        <v>0</v>
      </c>
      <c r="J353" s="137"/>
      <c r="K353" s="43"/>
      <c r="L353" s="43"/>
      <c r="M353" s="127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100"/>
      <c r="Z353" s="43"/>
      <c r="AA353" s="46"/>
    </row>
    <row r="354" spans="2:27" s="44" customFormat="1" x14ac:dyDescent="0.25">
      <c r="B354" s="5" t="s">
        <v>765</v>
      </c>
      <c r="C354" s="6">
        <v>0</v>
      </c>
      <c r="D354" s="6">
        <v>0</v>
      </c>
      <c r="E354" s="6">
        <v>0</v>
      </c>
      <c r="F354" s="6">
        <v>0</v>
      </c>
      <c r="G354" s="6">
        <v>1</v>
      </c>
      <c r="H354" s="168">
        <f t="shared" si="18"/>
        <v>1</v>
      </c>
      <c r="I354" s="7">
        <v>0</v>
      </c>
      <c r="J354" s="137"/>
      <c r="K354" s="43"/>
      <c r="L354" s="43"/>
      <c r="M354" s="127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100"/>
      <c r="Z354" s="43"/>
      <c r="AA354" s="46"/>
    </row>
    <row r="355" spans="2:27" s="44" customFormat="1" x14ac:dyDescent="0.25">
      <c r="B355" s="5" t="s">
        <v>766</v>
      </c>
      <c r="C355" s="6">
        <v>0</v>
      </c>
      <c r="D355" s="6">
        <v>0</v>
      </c>
      <c r="E355" s="6">
        <v>0</v>
      </c>
      <c r="F355" s="6">
        <v>1</v>
      </c>
      <c r="G355" s="6">
        <v>1</v>
      </c>
      <c r="H355" s="168">
        <f t="shared" si="18"/>
        <v>2</v>
      </c>
      <c r="I355" s="7">
        <v>0</v>
      </c>
      <c r="J355" s="137"/>
      <c r="K355" s="43"/>
      <c r="L355" s="43"/>
      <c r="M355" s="127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100"/>
      <c r="Z355" s="43"/>
      <c r="AA355" s="46"/>
    </row>
    <row r="356" spans="2:27" s="44" customFormat="1" x14ac:dyDescent="0.25">
      <c r="B356" s="5" t="s">
        <v>767</v>
      </c>
      <c r="C356" s="6">
        <v>0</v>
      </c>
      <c r="D356" s="6">
        <v>0</v>
      </c>
      <c r="E356" s="6">
        <v>0</v>
      </c>
      <c r="F356" s="6">
        <v>0</v>
      </c>
      <c r="G356" s="6">
        <v>1</v>
      </c>
      <c r="H356" s="168">
        <f t="shared" si="18"/>
        <v>1</v>
      </c>
      <c r="I356" s="7">
        <v>0</v>
      </c>
      <c r="J356" s="137"/>
      <c r="K356" s="43"/>
      <c r="L356" s="43"/>
      <c r="M356" s="127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100"/>
      <c r="Z356" s="43"/>
      <c r="AA356" s="46"/>
    </row>
    <row r="357" spans="2:27" s="44" customFormat="1" x14ac:dyDescent="0.25">
      <c r="B357" s="5" t="s">
        <v>768</v>
      </c>
      <c r="C357" s="6">
        <v>0</v>
      </c>
      <c r="D357" s="6">
        <v>0</v>
      </c>
      <c r="E357" s="6">
        <v>0</v>
      </c>
      <c r="F357" s="6">
        <v>0</v>
      </c>
      <c r="G357" s="6">
        <v>1</v>
      </c>
      <c r="H357" s="168">
        <f t="shared" si="18"/>
        <v>1</v>
      </c>
      <c r="I357" s="7">
        <v>0</v>
      </c>
      <c r="J357" s="137"/>
      <c r="K357" s="43"/>
      <c r="L357" s="43"/>
      <c r="M357" s="127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100"/>
      <c r="Z357" s="43"/>
      <c r="AA357" s="46"/>
    </row>
    <row r="358" spans="2:27" s="44" customFormat="1" x14ac:dyDescent="0.25">
      <c r="B358" s="140" t="s">
        <v>769</v>
      </c>
      <c r="C358" s="6">
        <v>0</v>
      </c>
      <c r="D358" s="6">
        <v>0</v>
      </c>
      <c r="E358" s="6">
        <v>1</v>
      </c>
      <c r="F358" s="6">
        <v>0</v>
      </c>
      <c r="G358" s="6">
        <v>1</v>
      </c>
      <c r="H358" s="168">
        <f t="shared" si="18"/>
        <v>2</v>
      </c>
      <c r="I358" s="7">
        <f>H358/$H$399</f>
        <v>3.332222592469177E-4</v>
      </c>
      <c r="J358" s="137"/>
      <c r="K358" s="43"/>
      <c r="L358" s="43"/>
      <c r="M358" s="127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100"/>
      <c r="Z358" s="43"/>
      <c r="AA358" s="46"/>
    </row>
    <row r="359" spans="2:27" s="44" customFormat="1" x14ac:dyDescent="0.25">
      <c r="B359" s="5" t="s">
        <v>770</v>
      </c>
      <c r="C359" s="6">
        <v>0</v>
      </c>
      <c r="D359" s="6">
        <v>0</v>
      </c>
      <c r="E359" s="6">
        <v>0</v>
      </c>
      <c r="F359" s="6">
        <v>1</v>
      </c>
      <c r="G359" s="6">
        <v>1</v>
      </c>
      <c r="H359" s="168">
        <f t="shared" si="18"/>
        <v>2</v>
      </c>
      <c r="I359" s="7">
        <v>0</v>
      </c>
      <c r="J359" s="137"/>
      <c r="K359" s="43"/>
      <c r="L359" s="43"/>
      <c r="M359" s="127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100"/>
      <c r="Z359" s="43"/>
      <c r="AA359" s="46"/>
    </row>
    <row r="360" spans="2:27" s="44" customFormat="1" x14ac:dyDescent="0.25">
      <c r="B360" s="5" t="s">
        <v>771</v>
      </c>
      <c r="C360" s="6">
        <v>0</v>
      </c>
      <c r="D360" s="6">
        <v>0</v>
      </c>
      <c r="E360" s="6">
        <v>0</v>
      </c>
      <c r="F360" s="6">
        <v>0</v>
      </c>
      <c r="G360" s="6">
        <v>1</v>
      </c>
      <c r="H360" s="168">
        <f t="shared" si="18"/>
        <v>1</v>
      </c>
      <c r="I360" s="7">
        <v>0</v>
      </c>
      <c r="J360" s="137"/>
      <c r="K360" s="43"/>
      <c r="L360" s="43"/>
      <c r="M360" s="127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100"/>
      <c r="Z360" s="43"/>
      <c r="AA360" s="46"/>
    </row>
    <row r="361" spans="2:27" s="44" customFormat="1" x14ac:dyDescent="0.25">
      <c r="B361" s="5" t="s">
        <v>772</v>
      </c>
      <c r="C361" s="6">
        <v>0</v>
      </c>
      <c r="D361" s="6">
        <v>0</v>
      </c>
      <c r="E361" s="6">
        <v>0</v>
      </c>
      <c r="F361" s="6">
        <v>1</v>
      </c>
      <c r="G361" s="6">
        <v>1</v>
      </c>
      <c r="H361" s="168">
        <f t="shared" si="18"/>
        <v>2</v>
      </c>
      <c r="I361" s="7">
        <v>0</v>
      </c>
      <c r="J361" s="137"/>
      <c r="K361" s="43"/>
      <c r="L361" s="43"/>
      <c r="M361" s="127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100"/>
      <c r="Z361" s="43"/>
      <c r="AA361" s="46"/>
    </row>
    <row r="362" spans="2:27" s="44" customFormat="1" x14ac:dyDescent="0.25">
      <c r="B362" s="5" t="s">
        <v>773</v>
      </c>
      <c r="C362" s="6">
        <v>0</v>
      </c>
      <c r="D362" s="6">
        <v>0</v>
      </c>
      <c r="E362" s="6">
        <v>0</v>
      </c>
      <c r="F362" s="6">
        <v>0</v>
      </c>
      <c r="G362" s="6">
        <v>1</v>
      </c>
      <c r="H362" s="168">
        <f t="shared" ref="H362:H398" si="20">SUM(C362:G362)</f>
        <v>1</v>
      </c>
      <c r="I362" s="7">
        <v>0</v>
      </c>
      <c r="J362" s="137"/>
      <c r="K362" s="43"/>
      <c r="L362" s="43"/>
      <c r="M362" s="127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100"/>
      <c r="Z362" s="43"/>
      <c r="AA362" s="46"/>
    </row>
    <row r="363" spans="2:27" s="44" customFormat="1" x14ac:dyDescent="0.25">
      <c r="B363" s="5" t="s">
        <v>774</v>
      </c>
      <c r="C363" s="6">
        <v>0</v>
      </c>
      <c r="D363" s="6">
        <v>0</v>
      </c>
      <c r="E363" s="6">
        <v>0</v>
      </c>
      <c r="F363" s="6">
        <v>0</v>
      </c>
      <c r="G363" s="6">
        <v>1</v>
      </c>
      <c r="H363" s="168">
        <f t="shared" si="20"/>
        <v>1</v>
      </c>
      <c r="I363" s="7">
        <v>0</v>
      </c>
      <c r="J363" s="137"/>
      <c r="K363" s="43"/>
      <c r="L363" s="43"/>
      <c r="M363" s="127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100"/>
      <c r="Z363" s="43"/>
      <c r="AA363" s="46"/>
    </row>
    <row r="364" spans="2:27" s="44" customFormat="1" x14ac:dyDescent="0.25">
      <c r="B364" s="5" t="s">
        <v>775</v>
      </c>
      <c r="C364" s="6">
        <v>0</v>
      </c>
      <c r="D364" s="6">
        <v>0</v>
      </c>
      <c r="E364" s="6">
        <v>0</v>
      </c>
      <c r="F364" s="6">
        <v>0</v>
      </c>
      <c r="G364" s="6">
        <v>1</v>
      </c>
      <c r="H364" s="168">
        <f t="shared" si="20"/>
        <v>1</v>
      </c>
      <c r="I364" s="7">
        <v>0</v>
      </c>
      <c r="J364" s="137"/>
      <c r="K364" s="43"/>
      <c r="L364" s="43"/>
      <c r="M364" s="127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100"/>
      <c r="Z364" s="43"/>
      <c r="AA364" s="46"/>
    </row>
    <row r="365" spans="2:27" s="44" customFormat="1" x14ac:dyDescent="0.25">
      <c r="B365" s="5" t="s">
        <v>776</v>
      </c>
      <c r="C365" s="6">
        <v>0</v>
      </c>
      <c r="D365" s="6">
        <v>0</v>
      </c>
      <c r="E365" s="6">
        <v>0</v>
      </c>
      <c r="F365" s="6">
        <v>1</v>
      </c>
      <c r="G365" s="6">
        <v>0</v>
      </c>
      <c r="H365" s="168">
        <f t="shared" si="20"/>
        <v>1</v>
      </c>
      <c r="I365" s="7">
        <v>0</v>
      </c>
      <c r="J365" s="137"/>
      <c r="K365" s="43"/>
      <c r="L365" s="43"/>
      <c r="M365" s="127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100"/>
      <c r="Z365" s="43"/>
      <c r="AA365" s="46"/>
    </row>
    <row r="366" spans="2:27" s="44" customFormat="1" x14ac:dyDescent="0.25">
      <c r="B366" s="5" t="s">
        <v>777</v>
      </c>
      <c r="C366" s="6">
        <v>0</v>
      </c>
      <c r="D366" s="6">
        <v>0</v>
      </c>
      <c r="E366" s="6">
        <v>0</v>
      </c>
      <c r="F366" s="6">
        <v>1</v>
      </c>
      <c r="G366" s="6">
        <v>0</v>
      </c>
      <c r="H366" s="168">
        <f t="shared" si="20"/>
        <v>1</v>
      </c>
      <c r="I366" s="7">
        <v>0</v>
      </c>
      <c r="J366" s="137"/>
      <c r="K366" s="43"/>
      <c r="L366" s="43"/>
      <c r="M366" s="127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100"/>
      <c r="Z366" s="43"/>
      <c r="AA366" s="46"/>
    </row>
    <row r="367" spans="2:27" s="44" customFormat="1" x14ac:dyDescent="0.25">
      <c r="B367" s="5" t="s">
        <v>778</v>
      </c>
      <c r="C367" s="6">
        <v>1</v>
      </c>
      <c r="D367" s="6">
        <v>1</v>
      </c>
      <c r="E367" s="6">
        <v>0</v>
      </c>
      <c r="F367" s="6">
        <v>0</v>
      </c>
      <c r="G367" s="6">
        <v>0</v>
      </c>
      <c r="H367" s="168">
        <f t="shared" si="20"/>
        <v>2</v>
      </c>
      <c r="I367" s="7">
        <f>H367/$H$399</f>
        <v>3.332222592469177E-4</v>
      </c>
      <c r="J367" s="137"/>
      <c r="K367" s="43"/>
      <c r="L367" s="43"/>
      <c r="M367" s="127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100"/>
      <c r="Z367" s="43"/>
      <c r="AA367" s="46"/>
    </row>
    <row r="368" spans="2:27" s="44" customFormat="1" x14ac:dyDescent="0.25">
      <c r="B368" s="5" t="s">
        <v>779</v>
      </c>
      <c r="C368" s="6">
        <v>0</v>
      </c>
      <c r="D368" s="6">
        <v>0</v>
      </c>
      <c r="E368" s="6">
        <v>0</v>
      </c>
      <c r="F368" s="6">
        <v>1</v>
      </c>
      <c r="G368" s="6">
        <v>0</v>
      </c>
      <c r="H368" s="168">
        <f t="shared" si="20"/>
        <v>1</v>
      </c>
      <c r="I368" s="7">
        <v>0</v>
      </c>
      <c r="J368" s="137"/>
      <c r="K368" s="43"/>
      <c r="L368" s="43"/>
      <c r="M368" s="127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100"/>
      <c r="Z368" s="43"/>
      <c r="AA368" s="46"/>
    </row>
    <row r="369" spans="2:27" s="44" customFormat="1" x14ac:dyDescent="0.25">
      <c r="B369" s="5" t="s">
        <v>780</v>
      </c>
      <c r="C369" s="6">
        <v>1</v>
      </c>
      <c r="D369" s="6">
        <v>0</v>
      </c>
      <c r="E369" s="6">
        <v>0</v>
      </c>
      <c r="F369" s="6">
        <v>1</v>
      </c>
      <c r="G369" s="6">
        <v>0</v>
      </c>
      <c r="H369" s="168">
        <f t="shared" si="20"/>
        <v>2</v>
      </c>
      <c r="I369" s="7">
        <f>H369/$H$399</f>
        <v>3.332222592469177E-4</v>
      </c>
      <c r="J369" s="137"/>
      <c r="K369" s="43"/>
      <c r="L369" s="43"/>
      <c r="M369" s="127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100"/>
      <c r="Z369" s="43"/>
      <c r="AA369" s="46"/>
    </row>
    <row r="370" spans="2:27" s="44" customFormat="1" x14ac:dyDescent="0.25">
      <c r="B370" s="5" t="s">
        <v>781</v>
      </c>
      <c r="C370" s="6">
        <v>0</v>
      </c>
      <c r="D370" s="6">
        <v>1</v>
      </c>
      <c r="E370" s="6">
        <v>0</v>
      </c>
      <c r="F370" s="6">
        <v>1</v>
      </c>
      <c r="G370" s="6">
        <v>0</v>
      </c>
      <c r="H370" s="168">
        <f t="shared" si="20"/>
        <v>2</v>
      </c>
      <c r="I370" s="7">
        <f>H370/$H$399</f>
        <v>3.332222592469177E-4</v>
      </c>
      <c r="J370" s="137"/>
      <c r="K370" s="43"/>
      <c r="L370" s="43"/>
      <c r="M370" s="127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100"/>
      <c r="Z370" s="43"/>
      <c r="AA370" s="46"/>
    </row>
    <row r="371" spans="2:27" s="44" customFormat="1" x14ac:dyDescent="0.25">
      <c r="B371" s="140" t="s">
        <v>782</v>
      </c>
      <c r="C371" s="6">
        <v>0</v>
      </c>
      <c r="D371" s="6">
        <v>0</v>
      </c>
      <c r="E371" s="6">
        <v>1</v>
      </c>
      <c r="F371" s="6">
        <v>0</v>
      </c>
      <c r="G371" s="6">
        <v>0</v>
      </c>
      <c r="H371" s="168">
        <f t="shared" si="20"/>
        <v>1</v>
      </c>
      <c r="I371" s="7">
        <f>H371/$H$399</f>
        <v>1.6661112962345885E-4</v>
      </c>
      <c r="J371" s="137"/>
      <c r="K371" s="43"/>
      <c r="L371" s="43"/>
      <c r="M371" s="127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100"/>
      <c r="Z371" s="43"/>
      <c r="AA371" s="46"/>
    </row>
    <row r="372" spans="2:27" s="44" customFormat="1" x14ac:dyDescent="0.25">
      <c r="B372" s="5" t="s">
        <v>783</v>
      </c>
      <c r="C372" s="6">
        <v>1</v>
      </c>
      <c r="D372" s="6">
        <v>0</v>
      </c>
      <c r="E372" s="6">
        <v>0</v>
      </c>
      <c r="F372" s="6">
        <v>1</v>
      </c>
      <c r="G372" s="6">
        <v>0</v>
      </c>
      <c r="H372" s="168">
        <f t="shared" si="20"/>
        <v>2</v>
      </c>
      <c r="I372" s="7">
        <f>H372/$H$399</f>
        <v>3.332222592469177E-4</v>
      </c>
      <c r="J372" s="137"/>
      <c r="K372" s="43"/>
      <c r="L372" s="43"/>
      <c r="M372" s="127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100"/>
      <c r="Z372" s="43"/>
      <c r="AA372" s="46"/>
    </row>
    <row r="373" spans="2:27" s="44" customFormat="1" x14ac:dyDescent="0.25">
      <c r="B373" s="5" t="s">
        <v>784</v>
      </c>
      <c r="C373" s="6">
        <v>0</v>
      </c>
      <c r="D373" s="6">
        <v>0</v>
      </c>
      <c r="E373" s="6">
        <v>0</v>
      </c>
      <c r="F373" s="6">
        <v>1</v>
      </c>
      <c r="G373" s="6">
        <v>0</v>
      </c>
      <c r="H373" s="168">
        <f t="shared" si="20"/>
        <v>1</v>
      </c>
      <c r="I373" s="7">
        <f>H373/$H$399</f>
        <v>1.6661112962345885E-4</v>
      </c>
      <c r="J373" s="137"/>
      <c r="K373" s="43"/>
      <c r="L373" s="43"/>
      <c r="M373" s="127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100"/>
      <c r="Z373" s="43"/>
      <c r="AA373" s="46"/>
    </row>
    <row r="374" spans="2:27" s="44" customFormat="1" x14ac:dyDescent="0.25">
      <c r="B374" s="5" t="s">
        <v>785</v>
      </c>
      <c r="C374" s="6">
        <v>0</v>
      </c>
      <c r="D374" s="6">
        <v>0</v>
      </c>
      <c r="E374" s="6">
        <v>0</v>
      </c>
      <c r="F374" s="6">
        <v>1</v>
      </c>
      <c r="G374" s="6">
        <v>0</v>
      </c>
      <c r="H374" s="168">
        <f t="shared" si="20"/>
        <v>1</v>
      </c>
      <c r="I374" s="7">
        <v>0</v>
      </c>
      <c r="J374" s="137"/>
      <c r="K374" s="43"/>
      <c r="L374" s="43"/>
      <c r="M374" s="127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100"/>
      <c r="Z374" s="43"/>
      <c r="AA374" s="46"/>
    </row>
    <row r="375" spans="2:27" s="44" customFormat="1" x14ac:dyDescent="0.25">
      <c r="B375" s="5" t="s">
        <v>786</v>
      </c>
      <c r="C375" s="6">
        <v>0</v>
      </c>
      <c r="D375" s="6">
        <v>0</v>
      </c>
      <c r="E375" s="6">
        <v>0</v>
      </c>
      <c r="F375" s="6">
        <v>1</v>
      </c>
      <c r="G375" s="6">
        <v>0</v>
      </c>
      <c r="H375" s="168">
        <f t="shared" si="20"/>
        <v>1</v>
      </c>
      <c r="I375" s="7">
        <f>H375/$H$399</f>
        <v>1.6661112962345885E-4</v>
      </c>
      <c r="J375" s="137"/>
      <c r="K375" s="43"/>
      <c r="L375" s="43"/>
      <c r="M375" s="127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100"/>
      <c r="Z375" s="43"/>
      <c r="AA375" s="46"/>
    </row>
    <row r="376" spans="2:27" s="44" customFormat="1" x14ac:dyDescent="0.25">
      <c r="B376" s="5" t="s">
        <v>787</v>
      </c>
      <c r="C376" s="6">
        <v>0</v>
      </c>
      <c r="D376" s="6">
        <v>1</v>
      </c>
      <c r="E376" s="6">
        <v>0</v>
      </c>
      <c r="F376" s="6">
        <v>0</v>
      </c>
      <c r="G376" s="6">
        <v>0</v>
      </c>
      <c r="H376" s="168">
        <f t="shared" si="20"/>
        <v>1</v>
      </c>
      <c r="I376" s="7">
        <f>H376/$H$399</f>
        <v>1.6661112962345885E-4</v>
      </c>
      <c r="J376" s="137"/>
      <c r="K376" s="43"/>
      <c r="L376" s="43"/>
      <c r="M376" s="127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100"/>
      <c r="Z376" s="43"/>
      <c r="AA376" s="46"/>
    </row>
    <row r="377" spans="2:27" s="44" customFormat="1" x14ac:dyDescent="0.25">
      <c r="B377" s="5" t="s">
        <v>788</v>
      </c>
      <c r="C377" s="6">
        <v>0</v>
      </c>
      <c r="D377" s="6">
        <v>0</v>
      </c>
      <c r="E377" s="6">
        <v>0</v>
      </c>
      <c r="F377" s="6">
        <v>1</v>
      </c>
      <c r="G377" s="6">
        <v>0</v>
      </c>
      <c r="H377" s="168">
        <f t="shared" si="20"/>
        <v>1</v>
      </c>
      <c r="I377" s="7">
        <v>0</v>
      </c>
      <c r="J377" s="137"/>
      <c r="K377" s="43"/>
      <c r="L377" s="43"/>
      <c r="M377" s="127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100"/>
      <c r="Z377" s="43"/>
      <c r="AA377" s="46"/>
    </row>
    <row r="378" spans="2:27" s="44" customFormat="1" x14ac:dyDescent="0.25">
      <c r="B378" s="5" t="s">
        <v>789</v>
      </c>
      <c r="C378" s="6">
        <v>0</v>
      </c>
      <c r="D378" s="6">
        <v>0</v>
      </c>
      <c r="E378" s="6">
        <v>0</v>
      </c>
      <c r="F378" s="6">
        <v>1</v>
      </c>
      <c r="G378" s="6">
        <v>0</v>
      </c>
      <c r="H378" s="168">
        <f t="shared" si="20"/>
        <v>1</v>
      </c>
      <c r="I378" s="7">
        <v>0</v>
      </c>
      <c r="J378" s="137"/>
      <c r="K378" s="43"/>
      <c r="L378" s="43"/>
      <c r="M378" s="127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100"/>
      <c r="Z378" s="43"/>
      <c r="AA378" s="46"/>
    </row>
    <row r="379" spans="2:27" s="44" customFormat="1" x14ac:dyDescent="0.25">
      <c r="B379" s="5" t="s">
        <v>790</v>
      </c>
      <c r="C379" s="6">
        <v>0</v>
      </c>
      <c r="D379" s="6">
        <v>1</v>
      </c>
      <c r="E379" s="6">
        <v>0</v>
      </c>
      <c r="F379" s="6">
        <v>0</v>
      </c>
      <c r="G379" s="6">
        <v>0</v>
      </c>
      <c r="H379" s="168">
        <f t="shared" si="20"/>
        <v>1</v>
      </c>
      <c r="I379" s="7">
        <f>H379/$H$399</f>
        <v>1.6661112962345885E-4</v>
      </c>
      <c r="J379" s="137"/>
      <c r="K379" s="43"/>
      <c r="L379" s="43"/>
      <c r="M379" s="127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100"/>
      <c r="Z379" s="43"/>
      <c r="AA379" s="46"/>
    </row>
    <row r="380" spans="2:27" s="44" customFormat="1" x14ac:dyDescent="0.25">
      <c r="B380" s="5" t="s">
        <v>791</v>
      </c>
      <c r="C380" s="6">
        <v>0</v>
      </c>
      <c r="D380" s="6">
        <v>0</v>
      </c>
      <c r="E380" s="6">
        <v>0</v>
      </c>
      <c r="F380" s="6">
        <v>1</v>
      </c>
      <c r="G380" s="6">
        <v>0</v>
      </c>
      <c r="H380" s="168">
        <f t="shared" si="20"/>
        <v>1</v>
      </c>
      <c r="I380" s="7">
        <v>0</v>
      </c>
      <c r="J380" s="137"/>
      <c r="K380" s="43"/>
      <c r="L380" s="43"/>
      <c r="M380" s="127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100"/>
      <c r="Z380" s="43"/>
      <c r="AA380" s="46"/>
    </row>
    <row r="381" spans="2:27" s="44" customFormat="1" x14ac:dyDescent="0.25">
      <c r="B381" s="5" t="s">
        <v>792</v>
      </c>
      <c r="C381" s="6">
        <v>0</v>
      </c>
      <c r="D381" s="6">
        <v>0</v>
      </c>
      <c r="E381" s="6">
        <v>0</v>
      </c>
      <c r="F381" s="6">
        <v>1</v>
      </c>
      <c r="G381" s="6">
        <v>0</v>
      </c>
      <c r="H381" s="168">
        <f t="shared" si="20"/>
        <v>1</v>
      </c>
      <c r="I381" s="7">
        <v>0</v>
      </c>
      <c r="J381" s="137"/>
      <c r="K381" s="43"/>
      <c r="L381" s="43"/>
      <c r="M381" s="127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100"/>
      <c r="Z381" s="43"/>
      <c r="AA381" s="46"/>
    </row>
    <row r="382" spans="2:27" s="44" customFormat="1" x14ac:dyDescent="0.25">
      <c r="B382" s="5" t="s">
        <v>793</v>
      </c>
      <c r="C382" s="6">
        <v>0</v>
      </c>
      <c r="D382" s="6">
        <v>0</v>
      </c>
      <c r="E382" s="6">
        <v>0</v>
      </c>
      <c r="F382" s="6">
        <v>1</v>
      </c>
      <c r="G382" s="6">
        <v>0</v>
      </c>
      <c r="H382" s="168">
        <f t="shared" si="20"/>
        <v>1</v>
      </c>
      <c r="I382" s="7">
        <v>0</v>
      </c>
      <c r="J382" s="137"/>
      <c r="K382" s="43"/>
      <c r="L382" s="43"/>
      <c r="M382" s="127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100"/>
      <c r="Z382" s="43"/>
      <c r="AA382" s="46"/>
    </row>
    <row r="383" spans="2:27" s="44" customFormat="1" x14ac:dyDescent="0.25">
      <c r="B383" s="5" t="s">
        <v>794</v>
      </c>
      <c r="C383" s="6">
        <v>0</v>
      </c>
      <c r="D383" s="6">
        <v>1</v>
      </c>
      <c r="E383" s="6">
        <v>0</v>
      </c>
      <c r="F383" s="6">
        <v>0</v>
      </c>
      <c r="G383" s="6">
        <v>0</v>
      </c>
      <c r="H383" s="168">
        <f t="shared" si="20"/>
        <v>1</v>
      </c>
      <c r="I383" s="7">
        <f t="shared" ref="I383:I390" si="21">H383/$H$399</f>
        <v>1.6661112962345885E-4</v>
      </c>
      <c r="J383" s="137"/>
      <c r="K383" s="43"/>
      <c r="L383" s="43"/>
      <c r="M383" s="127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100"/>
      <c r="Z383" s="43"/>
      <c r="AA383" s="46"/>
    </row>
    <row r="384" spans="2:27" s="44" customFormat="1" x14ac:dyDescent="0.25">
      <c r="B384" s="5" t="s">
        <v>795</v>
      </c>
      <c r="C384" s="6">
        <v>0</v>
      </c>
      <c r="D384" s="6">
        <v>1</v>
      </c>
      <c r="E384" s="6">
        <v>0</v>
      </c>
      <c r="F384" s="6">
        <v>0</v>
      </c>
      <c r="G384" s="6">
        <v>0</v>
      </c>
      <c r="H384" s="168">
        <f t="shared" si="20"/>
        <v>1</v>
      </c>
      <c r="I384" s="7">
        <f t="shared" si="21"/>
        <v>1.6661112962345885E-4</v>
      </c>
      <c r="J384" s="137"/>
      <c r="K384" s="43"/>
      <c r="L384" s="43"/>
      <c r="M384" s="127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100"/>
      <c r="Z384" s="43"/>
      <c r="AA384" s="46"/>
    </row>
    <row r="385" spans="2:27" s="44" customFormat="1" x14ac:dyDescent="0.25">
      <c r="B385" s="5" t="s">
        <v>796</v>
      </c>
      <c r="C385" s="6">
        <v>1</v>
      </c>
      <c r="D385" s="6">
        <v>2</v>
      </c>
      <c r="E385" s="6">
        <v>0</v>
      </c>
      <c r="F385" s="6">
        <v>0</v>
      </c>
      <c r="G385" s="6">
        <v>0</v>
      </c>
      <c r="H385" s="168">
        <f t="shared" si="20"/>
        <v>3</v>
      </c>
      <c r="I385" s="7">
        <f t="shared" si="21"/>
        <v>4.9983338887037653E-4</v>
      </c>
      <c r="J385" s="137"/>
      <c r="K385" s="43"/>
      <c r="L385" s="43"/>
      <c r="M385" s="127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100"/>
      <c r="Z385" s="43"/>
      <c r="AA385" s="46"/>
    </row>
    <row r="386" spans="2:27" s="44" customFormat="1" x14ac:dyDescent="0.25">
      <c r="B386" s="5" t="s">
        <v>797</v>
      </c>
      <c r="C386" s="6">
        <v>1</v>
      </c>
      <c r="D386" s="6">
        <v>0</v>
      </c>
      <c r="E386" s="6">
        <v>0</v>
      </c>
      <c r="F386" s="6">
        <v>0</v>
      </c>
      <c r="G386" s="6">
        <v>0</v>
      </c>
      <c r="H386" s="168">
        <f t="shared" si="20"/>
        <v>1</v>
      </c>
      <c r="I386" s="7">
        <f t="shared" si="21"/>
        <v>1.6661112962345885E-4</v>
      </c>
      <c r="J386" s="137"/>
      <c r="K386" s="43"/>
      <c r="L386" s="43"/>
      <c r="M386" s="127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100"/>
      <c r="Z386" s="43"/>
      <c r="AA386" s="46"/>
    </row>
    <row r="387" spans="2:27" s="44" customFormat="1" x14ac:dyDescent="0.25">
      <c r="B387" s="140" t="s">
        <v>798</v>
      </c>
      <c r="C387" s="6">
        <v>0</v>
      </c>
      <c r="D387" s="6">
        <v>0</v>
      </c>
      <c r="E387" s="6">
        <v>1</v>
      </c>
      <c r="F387" s="6">
        <v>0</v>
      </c>
      <c r="G387" s="6">
        <v>0</v>
      </c>
      <c r="H387" s="168">
        <f t="shared" si="20"/>
        <v>1</v>
      </c>
      <c r="I387" s="7">
        <f t="shared" si="21"/>
        <v>1.6661112962345885E-4</v>
      </c>
      <c r="J387" s="137"/>
      <c r="K387" s="43"/>
      <c r="L387" s="43"/>
      <c r="M387" s="127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100"/>
      <c r="Z387" s="43"/>
      <c r="AA387" s="46"/>
    </row>
    <row r="388" spans="2:27" s="44" customFormat="1" x14ac:dyDescent="0.25">
      <c r="B388" s="5" t="s">
        <v>799</v>
      </c>
      <c r="C388" s="6">
        <v>1</v>
      </c>
      <c r="D388" s="6">
        <v>0</v>
      </c>
      <c r="E388" s="6">
        <v>0</v>
      </c>
      <c r="F388" s="6">
        <v>0</v>
      </c>
      <c r="G388" s="6">
        <v>0</v>
      </c>
      <c r="H388" s="168">
        <f t="shared" si="20"/>
        <v>1</v>
      </c>
      <c r="I388" s="7">
        <f t="shared" si="21"/>
        <v>1.6661112962345885E-4</v>
      </c>
      <c r="J388" s="137"/>
      <c r="K388" s="43"/>
      <c r="L388" s="43"/>
      <c r="M388" s="127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100"/>
      <c r="Z388" s="43"/>
      <c r="AA388" s="46"/>
    </row>
    <row r="389" spans="2:27" s="44" customFormat="1" x14ac:dyDescent="0.25">
      <c r="B389" s="5" t="s">
        <v>800</v>
      </c>
      <c r="C389" s="6">
        <v>0</v>
      </c>
      <c r="D389" s="6">
        <v>1</v>
      </c>
      <c r="E389" s="6">
        <v>0</v>
      </c>
      <c r="F389" s="6">
        <v>0</v>
      </c>
      <c r="G389" s="6">
        <v>0</v>
      </c>
      <c r="H389" s="168">
        <f t="shared" si="20"/>
        <v>1</v>
      </c>
      <c r="I389" s="7">
        <f t="shared" si="21"/>
        <v>1.6661112962345885E-4</v>
      </c>
      <c r="J389" s="137"/>
      <c r="K389" s="43"/>
      <c r="L389" s="43"/>
      <c r="M389" s="127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100"/>
      <c r="Z389" s="43"/>
      <c r="AA389" s="46"/>
    </row>
    <row r="390" spans="2:27" s="44" customFormat="1" x14ac:dyDescent="0.25">
      <c r="B390" s="5" t="s">
        <v>801</v>
      </c>
      <c r="C390" s="6">
        <v>1</v>
      </c>
      <c r="D390" s="6">
        <v>0</v>
      </c>
      <c r="E390" s="6">
        <v>0</v>
      </c>
      <c r="F390" s="6">
        <v>0</v>
      </c>
      <c r="G390" s="6">
        <v>0</v>
      </c>
      <c r="H390" s="168">
        <f t="shared" si="20"/>
        <v>1</v>
      </c>
      <c r="I390" s="7">
        <f t="shared" si="21"/>
        <v>1.6661112962345885E-4</v>
      </c>
      <c r="J390" s="137"/>
      <c r="K390" s="43"/>
      <c r="L390" s="43"/>
      <c r="M390" s="127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100"/>
      <c r="Z390" s="43"/>
      <c r="AA390" s="46"/>
    </row>
    <row r="391" spans="2:27" s="44" customFormat="1" x14ac:dyDescent="0.25">
      <c r="B391" s="5" t="s">
        <v>802</v>
      </c>
      <c r="C391" s="6">
        <v>0</v>
      </c>
      <c r="D391" s="6">
        <v>0</v>
      </c>
      <c r="E391" s="6">
        <v>0</v>
      </c>
      <c r="F391" s="6">
        <v>1</v>
      </c>
      <c r="G391" s="6">
        <v>0</v>
      </c>
      <c r="H391" s="168">
        <f t="shared" si="20"/>
        <v>1</v>
      </c>
      <c r="I391" s="7">
        <v>0</v>
      </c>
      <c r="J391" s="137"/>
      <c r="K391" s="43"/>
      <c r="L391" s="43"/>
      <c r="M391" s="127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100"/>
      <c r="Z391" s="43"/>
      <c r="AA391" s="46"/>
    </row>
    <row r="392" spans="2:27" s="44" customFormat="1" x14ac:dyDescent="0.25">
      <c r="B392" s="5" t="s">
        <v>803</v>
      </c>
      <c r="C392" s="6">
        <v>0</v>
      </c>
      <c r="D392" s="6">
        <v>1</v>
      </c>
      <c r="E392" s="6">
        <v>0</v>
      </c>
      <c r="F392" s="6">
        <v>1</v>
      </c>
      <c r="G392" s="6">
        <v>0</v>
      </c>
      <c r="H392" s="168">
        <f t="shared" si="20"/>
        <v>2</v>
      </c>
      <c r="I392" s="7">
        <f>H392/$H$399</f>
        <v>3.332222592469177E-4</v>
      </c>
      <c r="J392" s="137"/>
      <c r="K392" s="43"/>
      <c r="L392" s="43"/>
      <c r="M392" s="127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100"/>
      <c r="Z392" s="43"/>
      <c r="AA392" s="46"/>
    </row>
    <row r="393" spans="2:27" s="44" customFormat="1" x14ac:dyDescent="0.25">
      <c r="B393" s="5" t="s">
        <v>804</v>
      </c>
      <c r="C393" s="6">
        <v>0</v>
      </c>
      <c r="D393" s="6">
        <v>1</v>
      </c>
      <c r="E393" s="6">
        <v>0</v>
      </c>
      <c r="F393" s="6">
        <v>0</v>
      </c>
      <c r="G393" s="6">
        <v>0</v>
      </c>
      <c r="H393" s="168">
        <f t="shared" si="20"/>
        <v>1</v>
      </c>
      <c r="I393" s="7">
        <f>H393/$H$399</f>
        <v>1.6661112962345885E-4</v>
      </c>
      <c r="J393" s="137"/>
      <c r="K393" s="43"/>
      <c r="L393" s="43"/>
      <c r="M393" s="127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100"/>
      <c r="Z393" s="43"/>
      <c r="AA393" s="46"/>
    </row>
    <row r="394" spans="2:27" s="44" customFormat="1" x14ac:dyDescent="0.25">
      <c r="B394" s="5" t="s">
        <v>805</v>
      </c>
      <c r="C394" s="6">
        <v>0</v>
      </c>
      <c r="D394" s="6">
        <v>0</v>
      </c>
      <c r="E394" s="6">
        <v>0</v>
      </c>
      <c r="F394" s="6">
        <v>1</v>
      </c>
      <c r="G394" s="6">
        <v>0</v>
      </c>
      <c r="H394" s="168">
        <f t="shared" si="20"/>
        <v>1</v>
      </c>
      <c r="I394" s="7">
        <v>0</v>
      </c>
      <c r="J394" s="137"/>
      <c r="K394" s="43"/>
      <c r="L394" s="43"/>
      <c r="M394" s="127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100"/>
      <c r="Z394" s="43"/>
      <c r="AA394" s="46"/>
    </row>
    <row r="395" spans="2:27" s="44" customFormat="1" x14ac:dyDescent="0.25">
      <c r="B395" s="5" t="s">
        <v>806</v>
      </c>
      <c r="C395" s="6">
        <v>1</v>
      </c>
      <c r="D395" s="6">
        <v>1</v>
      </c>
      <c r="E395" s="6">
        <v>0</v>
      </c>
      <c r="F395" s="6">
        <v>0</v>
      </c>
      <c r="G395" s="6">
        <v>0</v>
      </c>
      <c r="H395" s="168">
        <f t="shared" si="20"/>
        <v>2</v>
      </c>
      <c r="I395" s="7">
        <f>H395/$H$399</f>
        <v>3.332222592469177E-4</v>
      </c>
      <c r="J395" s="137"/>
      <c r="K395" s="43"/>
      <c r="L395" s="43"/>
      <c r="M395" s="127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100"/>
      <c r="Z395" s="43"/>
      <c r="AA395" s="46"/>
    </row>
    <row r="396" spans="2:27" s="44" customFormat="1" x14ac:dyDescent="0.25">
      <c r="B396" s="5" t="s">
        <v>807</v>
      </c>
      <c r="C396" s="6">
        <v>1</v>
      </c>
      <c r="D396" s="6">
        <v>0</v>
      </c>
      <c r="E396" s="6">
        <v>0</v>
      </c>
      <c r="F396" s="6">
        <v>0</v>
      </c>
      <c r="G396" s="6">
        <v>0</v>
      </c>
      <c r="H396" s="168">
        <f t="shared" si="20"/>
        <v>1</v>
      </c>
      <c r="I396" s="7">
        <f>H396/$H$399</f>
        <v>1.6661112962345885E-4</v>
      </c>
      <c r="J396" s="137"/>
      <c r="K396" s="43"/>
      <c r="L396" s="43"/>
      <c r="M396" s="127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100"/>
      <c r="Z396" s="43"/>
      <c r="AA396" s="46"/>
    </row>
    <row r="397" spans="2:27" s="44" customFormat="1" x14ac:dyDescent="0.25">
      <c r="B397" s="5" t="s">
        <v>808</v>
      </c>
      <c r="C397" s="6">
        <v>1</v>
      </c>
      <c r="D397" s="6">
        <v>1</v>
      </c>
      <c r="E397" s="6">
        <v>0</v>
      </c>
      <c r="F397" s="6">
        <v>0</v>
      </c>
      <c r="G397" s="6">
        <v>0</v>
      </c>
      <c r="H397" s="168">
        <f t="shared" si="20"/>
        <v>2</v>
      </c>
      <c r="I397" s="7">
        <f>H397/$H$399</f>
        <v>3.332222592469177E-4</v>
      </c>
      <c r="J397" s="137"/>
      <c r="K397" s="43"/>
      <c r="L397" s="43"/>
      <c r="M397" s="127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100"/>
      <c r="Z397" s="43"/>
      <c r="AA397" s="46"/>
    </row>
    <row r="398" spans="2:27" s="44" customFormat="1" x14ac:dyDescent="0.25">
      <c r="B398" s="5" t="s">
        <v>809</v>
      </c>
      <c r="C398" s="6">
        <v>0</v>
      </c>
      <c r="D398" s="6">
        <v>0</v>
      </c>
      <c r="E398" s="6">
        <v>0</v>
      </c>
      <c r="F398" s="6">
        <v>1</v>
      </c>
      <c r="G398" s="6">
        <v>0</v>
      </c>
      <c r="H398" s="168">
        <f t="shared" si="20"/>
        <v>1</v>
      </c>
      <c r="I398" s="7">
        <v>0</v>
      </c>
      <c r="J398" s="137"/>
      <c r="K398" s="43"/>
      <c r="L398" s="43"/>
      <c r="M398" s="127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100"/>
      <c r="Z398" s="43"/>
      <c r="AA398" s="46"/>
    </row>
    <row r="399" spans="2:27" x14ac:dyDescent="0.25">
      <c r="B399" s="31" t="s">
        <v>10</v>
      </c>
      <c r="C399" s="27">
        <f>SUM(C234:C398)</f>
        <v>593</v>
      </c>
      <c r="D399" s="27">
        <f>SUM(D234:D398)</f>
        <v>556</v>
      </c>
      <c r="E399" s="27">
        <f>SUM(E234:E398)</f>
        <v>193</v>
      </c>
      <c r="F399" s="27">
        <f>SUM(F234:F398)</f>
        <v>1226</v>
      </c>
      <c r="G399" s="27">
        <f>SUM(G234:G398)</f>
        <v>3434</v>
      </c>
      <c r="H399" s="27">
        <f>SUM(C399:G399)</f>
        <v>6002</v>
      </c>
      <c r="I399" s="163">
        <f>SUM(I235:I395)</f>
        <v>0.63978673775408279</v>
      </c>
      <c r="J399" s="2"/>
      <c r="K399" s="2"/>
      <c r="L399" s="2"/>
      <c r="M399" s="135"/>
      <c r="W399" s="43"/>
      <c r="Y399" s="100"/>
      <c r="AA399" s="45"/>
    </row>
    <row r="402" spans="2:28" ht="15.75" x14ac:dyDescent="0.25">
      <c r="B402" s="55" t="s">
        <v>810</v>
      </c>
    </row>
    <row r="404" spans="2:28" x14ac:dyDescent="0.25">
      <c r="B404" s="31" t="s">
        <v>626</v>
      </c>
      <c r="C404" s="31">
        <v>2017</v>
      </c>
      <c r="D404" s="31">
        <v>2018</v>
      </c>
      <c r="E404" s="31">
        <v>2019</v>
      </c>
      <c r="F404" s="31">
        <v>2020</v>
      </c>
      <c r="G404" s="31">
        <v>2021</v>
      </c>
      <c r="H404" s="31">
        <v>2022</v>
      </c>
      <c r="I404" s="31" t="s">
        <v>811</v>
      </c>
      <c r="J404" s="31" t="s">
        <v>627</v>
      </c>
      <c r="K404" s="137"/>
      <c r="L404" s="137"/>
      <c r="M404" s="137"/>
      <c r="N404" s="137"/>
      <c r="W404" s="43"/>
      <c r="Y404" s="43"/>
      <c r="Z404" s="100"/>
      <c r="AB404" s="45"/>
    </row>
    <row r="405" spans="2:28" x14ac:dyDescent="0.25">
      <c r="B405" s="5" t="s">
        <v>572</v>
      </c>
      <c r="C405" s="6">
        <v>506</v>
      </c>
      <c r="D405" s="6">
        <v>504</v>
      </c>
      <c r="E405" s="6">
        <v>472</v>
      </c>
      <c r="F405" s="6">
        <v>152</v>
      </c>
      <c r="G405" s="6">
        <v>789</v>
      </c>
      <c r="H405" s="6">
        <v>2197</v>
      </c>
      <c r="I405" s="6">
        <f t="shared" ref="I405:I410" si="22">SUM(C405:H405)</f>
        <v>4620</v>
      </c>
      <c r="J405" s="7">
        <f>+H405/$H$411</f>
        <v>0.63977868375072799</v>
      </c>
      <c r="N405" s="127"/>
      <c r="W405" s="43"/>
      <c r="Y405" s="43"/>
      <c r="Z405" s="100"/>
      <c r="AB405" s="45"/>
    </row>
    <row r="406" spans="2:28" x14ac:dyDescent="0.25">
      <c r="B406" s="5" t="s">
        <v>48</v>
      </c>
      <c r="C406" s="6">
        <v>14</v>
      </c>
      <c r="D406" s="6">
        <v>23</v>
      </c>
      <c r="E406" s="6">
        <v>26</v>
      </c>
      <c r="F406" s="6">
        <v>6</v>
      </c>
      <c r="G406" s="6">
        <v>335</v>
      </c>
      <c r="H406" s="6">
        <v>1047</v>
      </c>
      <c r="I406" s="6">
        <f t="shared" si="22"/>
        <v>1451</v>
      </c>
      <c r="J406" s="7">
        <f>+G406/$G$411</f>
        <v>0.2732463295269168</v>
      </c>
      <c r="N406" s="127"/>
      <c r="W406" s="43"/>
      <c r="Y406" s="43"/>
      <c r="Z406" s="100"/>
      <c r="AB406" s="45"/>
    </row>
    <row r="407" spans="2:28" x14ac:dyDescent="0.25">
      <c r="B407" s="5" t="s">
        <v>573</v>
      </c>
      <c r="C407" s="6">
        <v>59</v>
      </c>
      <c r="D407" s="6">
        <v>63</v>
      </c>
      <c r="E407" s="6">
        <v>50</v>
      </c>
      <c r="F407" s="6">
        <v>28</v>
      </c>
      <c r="G407" s="6">
        <v>72</v>
      </c>
      <c r="H407" s="6">
        <v>139</v>
      </c>
      <c r="I407" s="6">
        <f t="shared" si="22"/>
        <v>411</v>
      </c>
      <c r="J407" s="7">
        <f>+G407/$G$411</f>
        <v>5.872756933115824E-2</v>
      </c>
      <c r="N407" s="127"/>
      <c r="W407" s="43"/>
      <c r="Y407" s="43"/>
      <c r="Z407" s="100"/>
      <c r="AB407" s="45"/>
    </row>
    <row r="408" spans="2:28" x14ac:dyDescent="0.25">
      <c r="B408" s="5" t="s">
        <v>574</v>
      </c>
      <c r="C408" s="6">
        <v>5</v>
      </c>
      <c r="D408" s="6">
        <v>1</v>
      </c>
      <c r="E408" s="6">
        <v>3</v>
      </c>
      <c r="F408" s="6">
        <v>1</v>
      </c>
      <c r="G408" s="6">
        <v>20</v>
      </c>
      <c r="H408" s="6">
        <v>43</v>
      </c>
      <c r="I408" s="6">
        <f t="shared" si="22"/>
        <v>73</v>
      </c>
      <c r="J408" s="7">
        <f>+G408/$G$411</f>
        <v>1.6313213703099509E-2</v>
      </c>
      <c r="N408" s="127"/>
      <c r="W408" s="43"/>
      <c r="Y408" s="43"/>
      <c r="Z408" s="100"/>
      <c r="AB408" s="45"/>
    </row>
    <row r="409" spans="2:28" x14ac:dyDescent="0.25">
      <c r="B409" s="5" t="s">
        <v>576</v>
      </c>
      <c r="C409" s="6">
        <v>0</v>
      </c>
      <c r="D409" s="6">
        <v>0</v>
      </c>
      <c r="E409" s="6">
        <v>1</v>
      </c>
      <c r="F409" s="6">
        <v>0</v>
      </c>
      <c r="G409" s="6">
        <v>4</v>
      </c>
      <c r="H409" s="6">
        <v>8</v>
      </c>
      <c r="I409" s="6">
        <f t="shared" si="22"/>
        <v>13</v>
      </c>
      <c r="J409" s="7">
        <f>+G409/$G$411</f>
        <v>3.2626427406199023E-3</v>
      </c>
      <c r="N409" s="127"/>
      <c r="W409" s="43"/>
      <c r="Y409" s="43"/>
      <c r="Z409" s="100"/>
      <c r="AB409" s="45"/>
    </row>
    <row r="410" spans="2:28" x14ac:dyDescent="0.25">
      <c r="B410" s="5" t="s">
        <v>575</v>
      </c>
      <c r="C410" s="6">
        <v>1</v>
      </c>
      <c r="D410" s="6">
        <v>2</v>
      </c>
      <c r="E410" s="6">
        <v>4</v>
      </c>
      <c r="F410" s="6">
        <v>6</v>
      </c>
      <c r="G410" s="6">
        <v>6</v>
      </c>
      <c r="H410" s="6">
        <v>0</v>
      </c>
      <c r="I410" s="6">
        <f t="shared" si="22"/>
        <v>19</v>
      </c>
      <c r="J410" s="7">
        <f>+G410/$G$411</f>
        <v>4.8939641109298528E-3</v>
      </c>
      <c r="N410" s="127"/>
      <c r="W410" s="43"/>
      <c r="Y410" s="43"/>
      <c r="Z410" s="100"/>
      <c r="AB410" s="45"/>
    </row>
    <row r="411" spans="2:28" x14ac:dyDescent="0.25">
      <c r="B411" s="26" t="s">
        <v>150</v>
      </c>
      <c r="C411" s="27">
        <f t="shared" ref="C411:J411" si="23">SUM(C405:C410)</f>
        <v>585</v>
      </c>
      <c r="D411" s="27">
        <f t="shared" si="23"/>
        <v>593</v>
      </c>
      <c r="E411" s="27">
        <f t="shared" si="23"/>
        <v>556</v>
      </c>
      <c r="F411" s="27">
        <f t="shared" si="23"/>
        <v>193</v>
      </c>
      <c r="G411" s="27">
        <f t="shared" si="23"/>
        <v>1226</v>
      </c>
      <c r="H411" s="27">
        <f t="shared" si="23"/>
        <v>3434</v>
      </c>
      <c r="I411" s="27">
        <f t="shared" si="23"/>
        <v>6587</v>
      </c>
      <c r="J411" s="163">
        <f t="shared" si="23"/>
        <v>0.99622240316345223</v>
      </c>
      <c r="K411" s="2"/>
      <c r="L411" s="2"/>
      <c r="M411" s="2"/>
      <c r="N411" s="141"/>
      <c r="W411" s="43"/>
      <c r="Y411" s="43"/>
      <c r="Z411" s="100"/>
      <c r="AB411" s="45"/>
    </row>
    <row r="413" spans="2:28" ht="15.75" x14ac:dyDescent="0.25">
      <c r="B413" s="55" t="s">
        <v>812</v>
      </c>
    </row>
    <row r="415" spans="2:28" x14ac:dyDescent="0.25">
      <c r="B415" s="31" t="s">
        <v>633</v>
      </c>
      <c r="C415" s="31">
        <v>2017</v>
      </c>
      <c r="D415" s="31">
        <v>2018</v>
      </c>
      <c r="E415" s="31">
        <v>2019</v>
      </c>
      <c r="F415" s="31">
        <v>2020</v>
      </c>
      <c r="G415" s="31">
        <v>2021</v>
      </c>
      <c r="H415" s="31">
        <v>2022</v>
      </c>
      <c r="I415" s="31" t="s">
        <v>811</v>
      </c>
      <c r="J415" s="31" t="s">
        <v>627</v>
      </c>
      <c r="K415" s="40"/>
      <c r="L415" s="137"/>
      <c r="M415" s="137"/>
      <c r="N415" s="137"/>
      <c r="W415" s="43"/>
      <c r="Y415" s="43"/>
      <c r="Z415" s="100"/>
      <c r="AB415" s="45"/>
    </row>
    <row r="416" spans="2:28" x14ac:dyDescent="0.25">
      <c r="B416" s="5" t="s">
        <v>582</v>
      </c>
      <c r="C416" s="173">
        <v>232</v>
      </c>
      <c r="D416" s="173">
        <v>255</v>
      </c>
      <c r="E416" s="173">
        <v>240</v>
      </c>
      <c r="F416" s="173">
        <v>89</v>
      </c>
      <c r="G416" s="173">
        <v>936</v>
      </c>
      <c r="H416" s="173">
        <v>2333</v>
      </c>
      <c r="I416" s="173">
        <f>SUM(C416:H416)</f>
        <v>4085</v>
      </c>
      <c r="J416" s="80">
        <f>H416/$H$420</f>
        <v>0.67938264414676763</v>
      </c>
      <c r="K416" s="142"/>
      <c r="L416" s="143"/>
      <c r="M416" s="144"/>
      <c r="N416" s="127"/>
      <c r="W416" s="43"/>
      <c r="Y416" s="43"/>
      <c r="Z416" s="100"/>
      <c r="AB416" s="45"/>
    </row>
    <row r="417" spans="2:28" x14ac:dyDescent="0.25">
      <c r="B417" s="5" t="s">
        <v>581</v>
      </c>
      <c r="C417" s="173">
        <v>271</v>
      </c>
      <c r="D417" s="173">
        <v>281</v>
      </c>
      <c r="E417" s="173">
        <v>220</v>
      </c>
      <c r="F417" s="173">
        <v>96</v>
      </c>
      <c r="G417" s="173">
        <v>203</v>
      </c>
      <c r="H417" s="173">
        <v>905</v>
      </c>
      <c r="I417" s="173">
        <f>SUM(C417:H417)</f>
        <v>1976</v>
      </c>
      <c r="J417" s="80">
        <f>H417/$H$420</f>
        <v>0.26354105998835176</v>
      </c>
      <c r="K417" s="145"/>
      <c r="L417" s="143"/>
      <c r="M417" s="144"/>
      <c r="N417" s="127"/>
      <c r="W417" s="43"/>
      <c r="Y417" s="43"/>
      <c r="Z417" s="100"/>
      <c r="AB417" s="45"/>
    </row>
    <row r="418" spans="2:28" x14ac:dyDescent="0.25">
      <c r="B418" s="5" t="s">
        <v>44</v>
      </c>
      <c r="C418" s="173">
        <v>81</v>
      </c>
      <c r="D418" s="173">
        <v>57</v>
      </c>
      <c r="E418" s="173">
        <v>96</v>
      </c>
      <c r="F418" s="173">
        <v>8</v>
      </c>
      <c r="G418" s="173">
        <v>87</v>
      </c>
      <c r="H418" s="173">
        <v>196</v>
      </c>
      <c r="I418" s="173">
        <f>SUM(C418:H418)</f>
        <v>525</v>
      </c>
      <c r="J418" s="80">
        <f>H418/$H$420</f>
        <v>5.7076295864880604E-2</v>
      </c>
      <c r="K418" s="145"/>
      <c r="L418" s="143"/>
      <c r="M418" s="144"/>
      <c r="N418" s="127"/>
      <c r="W418" s="43"/>
      <c r="Y418" s="43"/>
      <c r="Z418" s="100"/>
      <c r="AB418" s="45"/>
    </row>
    <row r="419" spans="2:28" x14ac:dyDescent="0.25">
      <c r="B419" s="5" t="s">
        <v>813</v>
      </c>
      <c r="C419" s="172">
        <v>1</v>
      </c>
      <c r="D419" s="171">
        <v>0</v>
      </c>
      <c r="E419" s="171">
        <v>0</v>
      </c>
      <c r="F419" s="171">
        <v>0</v>
      </c>
      <c r="G419" s="171">
        <v>0</v>
      </c>
      <c r="H419" s="171">
        <v>0</v>
      </c>
      <c r="I419" s="171">
        <f>SUM(C419:F419)</f>
        <v>1</v>
      </c>
      <c r="J419" s="99">
        <f t="shared" ref="J419" si="24">H419/$H$420</f>
        <v>0</v>
      </c>
      <c r="K419" s="145"/>
      <c r="L419" s="143"/>
      <c r="M419" s="144"/>
      <c r="N419" s="127"/>
      <c r="W419" s="43"/>
      <c r="Y419" s="43"/>
      <c r="Z419" s="100"/>
      <c r="AB419" s="45"/>
    </row>
    <row r="420" spans="2:28" x14ac:dyDescent="0.25">
      <c r="B420" s="31" t="s">
        <v>150</v>
      </c>
      <c r="C420" s="170">
        <f>SUM(C416:C419)</f>
        <v>585</v>
      </c>
      <c r="D420" s="170">
        <f>SUM(D416:D418)</f>
        <v>593</v>
      </c>
      <c r="E420" s="170">
        <f>SUM(E416:E418)</f>
        <v>556</v>
      </c>
      <c r="F420" s="170">
        <f>SUM(F416:F418)</f>
        <v>193</v>
      </c>
      <c r="G420" s="170">
        <f>SUM(G416:G419)</f>
        <v>1226</v>
      </c>
      <c r="H420" s="170">
        <f>SUM(H416:H419)</f>
        <v>3434</v>
      </c>
      <c r="I420" s="170">
        <f>SUM(I416:I419)</f>
        <v>6587</v>
      </c>
      <c r="J420" s="28">
        <f>SUM(J416:J418)</f>
        <v>1</v>
      </c>
      <c r="K420" s="146"/>
      <c r="L420" s="146"/>
      <c r="M420" s="146"/>
      <c r="N420" s="2"/>
      <c r="W420" s="43"/>
      <c r="Y420" s="43"/>
      <c r="Z420" s="100"/>
      <c r="AB420" s="45"/>
    </row>
    <row r="422" spans="2:28" ht="19.5" customHeight="1" x14ac:dyDescent="0.25">
      <c r="B422" s="20"/>
      <c r="C422" s="20"/>
      <c r="D422" s="20"/>
      <c r="E422" s="20"/>
      <c r="F422" s="20"/>
      <c r="G422" s="20"/>
      <c r="H422" s="20"/>
      <c r="I422" s="20"/>
      <c r="J422" s="20"/>
      <c r="K422" s="20"/>
    </row>
    <row r="423" spans="2:28" ht="19.5" customHeight="1" x14ac:dyDescent="0.25">
      <c r="B423" s="125"/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2:28" ht="19.5" customHeight="1" x14ac:dyDescent="0.25">
      <c r="B424" s="125"/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2:28" ht="19.5" customHeight="1" x14ac:dyDescent="0.25">
      <c r="B425" s="147"/>
      <c r="C425" s="147"/>
      <c r="D425" s="147"/>
      <c r="E425" s="147"/>
      <c r="F425" s="147"/>
      <c r="G425" s="147"/>
      <c r="H425" s="147"/>
      <c r="I425" s="147"/>
      <c r="J425" s="147"/>
      <c r="K425" s="147"/>
    </row>
    <row r="426" spans="2:28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8" spans="2:28" x14ac:dyDescent="0.25">
      <c r="B428" s="148"/>
      <c r="C428" s="148"/>
      <c r="D428" s="148"/>
      <c r="E428" s="149"/>
      <c r="F428" s="149"/>
      <c r="G428" s="149"/>
      <c r="H428" s="149"/>
      <c r="I428" s="149"/>
    </row>
  </sheetData>
  <mergeCells count="9">
    <mergeCell ref="B422:K422"/>
    <mergeCell ref="B428:D428"/>
    <mergeCell ref="B191:K192"/>
    <mergeCell ref="B228:K229"/>
    <mergeCell ref="N233:U236"/>
    <mergeCell ref="B2:K2"/>
    <mergeCell ref="B6:B7"/>
    <mergeCell ref="C6:J6"/>
    <mergeCell ref="K36:S6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6F07E-3614-4CCF-9B36-D559A779F806}">
  <dimension ref="B1:F124"/>
  <sheetViews>
    <sheetView showGridLines="0" tabSelected="1" zoomScale="99" zoomScaleNormal="99" workbookViewId="0">
      <selection activeCell="C114" sqref="C114"/>
    </sheetView>
  </sheetViews>
  <sheetFormatPr baseColWidth="10" defaultRowHeight="15" x14ac:dyDescent="0.25"/>
  <cols>
    <col min="1" max="1" width="3" style="43" customWidth="1"/>
    <col min="2" max="2" width="44.28515625" style="43" customWidth="1"/>
    <col min="3" max="3" width="21.42578125" style="43" customWidth="1"/>
    <col min="4" max="4" width="22.42578125" style="43" customWidth="1"/>
    <col min="5" max="5" width="20.42578125" style="43" bestFit="1" customWidth="1"/>
    <col min="6" max="6" width="16.140625" style="43" customWidth="1"/>
    <col min="7" max="7" width="11.42578125" style="43"/>
    <col min="8" max="8" width="13.85546875" style="43" customWidth="1"/>
    <col min="9" max="9" width="11.42578125" style="43"/>
    <col min="10" max="10" width="20.42578125" style="43" customWidth="1"/>
    <col min="11" max="16384" width="11.42578125" style="43"/>
  </cols>
  <sheetData>
    <row r="1" spans="2:6" ht="18.75" x14ac:dyDescent="0.3">
      <c r="B1" s="38" t="s">
        <v>814</v>
      </c>
    </row>
    <row r="2" spans="2:6" x14ac:dyDescent="0.25">
      <c r="B2" s="174"/>
    </row>
    <row r="3" spans="2:6" x14ac:dyDescent="0.25">
      <c r="B3" s="2" t="s">
        <v>815</v>
      </c>
    </row>
    <row r="5" spans="2:6" x14ac:dyDescent="0.25">
      <c r="B5" s="25" t="s">
        <v>816</v>
      </c>
      <c r="C5" s="181" t="s">
        <v>817</v>
      </c>
      <c r="D5" s="181" t="s">
        <v>818</v>
      </c>
      <c r="E5" s="182" t="s">
        <v>819</v>
      </c>
      <c r="F5" s="182" t="s">
        <v>818</v>
      </c>
    </row>
    <row r="6" spans="2:6" x14ac:dyDescent="0.25">
      <c r="B6" s="5" t="s">
        <v>820</v>
      </c>
      <c r="C6" s="8">
        <v>15</v>
      </c>
      <c r="D6" s="7">
        <f>C6/$C$8</f>
        <v>0.13513513513513514</v>
      </c>
      <c r="E6" s="184">
        <v>8977171567.8100014</v>
      </c>
      <c r="F6" s="7">
        <f>E6/$E$8</f>
        <v>0.80509004447847965</v>
      </c>
    </row>
    <row r="7" spans="2:6" x14ac:dyDescent="0.25">
      <c r="B7" s="5" t="s">
        <v>821</v>
      </c>
      <c r="C7" s="8">
        <v>96</v>
      </c>
      <c r="D7" s="7">
        <f>C7/$C$8</f>
        <v>0.86486486486486491</v>
      </c>
      <c r="E7" s="184">
        <v>2173347097</v>
      </c>
      <c r="F7" s="7">
        <f>E7/$E$8</f>
        <v>0.19490995552152035</v>
      </c>
    </row>
    <row r="8" spans="2:6" x14ac:dyDescent="0.25">
      <c r="B8" s="31" t="s">
        <v>10</v>
      </c>
      <c r="C8" s="31">
        <f>SUM(C6:C7)</f>
        <v>111</v>
      </c>
      <c r="D8" s="28">
        <f>C8/$C$8</f>
        <v>1</v>
      </c>
      <c r="E8" s="185">
        <f>SUM(E6:E7)</f>
        <v>11150518664.810001</v>
      </c>
      <c r="F8" s="28">
        <f>E8/$E$8</f>
        <v>1</v>
      </c>
    </row>
    <row r="10" spans="2:6" x14ac:dyDescent="0.25">
      <c r="B10" s="2" t="s">
        <v>822</v>
      </c>
    </row>
    <row r="12" spans="2:6" x14ac:dyDescent="0.25">
      <c r="B12" s="25" t="s">
        <v>17</v>
      </c>
      <c r="C12" s="181" t="s">
        <v>817</v>
      </c>
      <c r="D12" s="182" t="s">
        <v>819</v>
      </c>
      <c r="E12" s="182" t="s">
        <v>624</v>
      </c>
    </row>
    <row r="13" spans="2:6" x14ac:dyDescent="0.25">
      <c r="B13" s="5" t="s">
        <v>37</v>
      </c>
      <c r="C13" s="8">
        <v>36</v>
      </c>
      <c r="D13" s="124">
        <v>4709740052</v>
      </c>
      <c r="E13" s="60">
        <f>D13/$D$27</f>
        <v>0.42237856314823291</v>
      </c>
    </row>
    <row r="14" spans="2:6" x14ac:dyDescent="0.25">
      <c r="B14" s="5" t="s">
        <v>18</v>
      </c>
      <c r="C14" s="8">
        <v>39</v>
      </c>
      <c r="D14" s="124">
        <v>4023942645</v>
      </c>
      <c r="E14" s="60">
        <f t="shared" ref="E14:E26" si="0">D14/$D$27</f>
        <v>0.36087493021281503</v>
      </c>
    </row>
    <row r="15" spans="2:6" x14ac:dyDescent="0.25">
      <c r="B15" s="5" t="s">
        <v>19</v>
      </c>
      <c r="C15" s="8">
        <v>2</v>
      </c>
      <c r="D15" s="124">
        <v>1405866843.9999998</v>
      </c>
      <c r="E15" s="60">
        <f t="shared" si="0"/>
        <v>0.12608084756064172</v>
      </c>
    </row>
    <row r="16" spans="2:6" x14ac:dyDescent="0.25">
      <c r="B16" s="5" t="s">
        <v>75</v>
      </c>
      <c r="C16" s="8">
        <v>1</v>
      </c>
      <c r="D16" s="124">
        <v>334790100</v>
      </c>
      <c r="E16" s="60">
        <f t="shared" si="0"/>
        <v>3.0024621281211469E-2</v>
      </c>
    </row>
    <row r="17" spans="2:5" x14ac:dyDescent="0.25">
      <c r="B17" s="5" t="s">
        <v>104</v>
      </c>
      <c r="C17" s="8">
        <v>4</v>
      </c>
      <c r="D17" s="124">
        <v>153670000</v>
      </c>
      <c r="E17" s="68">
        <f t="shared" si="0"/>
        <v>1.3781421709554036E-2</v>
      </c>
    </row>
    <row r="18" spans="2:5" x14ac:dyDescent="0.25">
      <c r="B18" s="5" t="s">
        <v>114</v>
      </c>
      <c r="C18" s="8">
        <v>1</v>
      </c>
      <c r="D18" s="124">
        <v>148000000</v>
      </c>
      <c r="E18" s="68">
        <f t="shared" si="0"/>
        <v>1.3272925183926578E-2</v>
      </c>
    </row>
    <row r="19" spans="2:5" x14ac:dyDescent="0.25">
      <c r="B19" s="5" t="s">
        <v>77</v>
      </c>
      <c r="C19" s="8">
        <v>18</v>
      </c>
      <c r="D19" s="124">
        <v>111500000</v>
      </c>
      <c r="E19" s="60">
        <f t="shared" si="0"/>
        <v>9.9995348514041443E-3</v>
      </c>
    </row>
    <row r="20" spans="2:5" x14ac:dyDescent="0.25">
      <c r="B20" s="5" t="s">
        <v>143</v>
      </c>
      <c r="C20" s="8">
        <v>1</v>
      </c>
      <c r="D20" s="124">
        <v>82888877.230000004</v>
      </c>
      <c r="E20" s="68">
        <f t="shared" si="0"/>
        <v>7.4336342300909816E-3</v>
      </c>
    </row>
    <row r="21" spans="2:5" x14ac:dyDescent="0.25">
      <c r="B21" s="5" t="s">
        <v>255</v>
      </c>
      <c r="C21" s="8">
        <v>1</v>
      </c>
      <c r="D21" s="124">
        <v>64965660.580000006</v>
      </c>
      <c r="E21" s="68">
        <f t="shared" si="0"/>
        <v>5.8262456243426226E-3</v>
      </c>
    </row>
    <row r="22" spans="2:5" x14ac:dyDescent="0.25">
      <c r="B22" s="5" t="s">
        <v>94</v>
      </c>
      <c r="C22" s="8">
        <v>1</v>
      </c>
      <c r="D22" s="124">
        <v>53313263</v>
      </c>
      <c r="E22" s="68">
        <f t="shared" si="0"/>
        <v>4.7812361561486551E-3</v>
      </c>
    </row>
    <row r="23" spans="2:5" x14ac:dyDescent="0.25">
      <c r="B23" s="5" t="s">
        <v>193</v>
      </c>
      <c r="C23" s="8">
        <v>4</v>
      </c>
      <c r="D23" s="124">
        <v>27500000</v>
      </c>
      <c r="E23" s="68">
        <f t="shared" si="0"/>
        <v>2.4662529902566275E-3</v>
      </c>
    </row>
    <row r="24" spans="2:5" x14ac:dyDescent="0.25">
      <c r="B24" s="5" t="s">
        <v>109</v>
      </c>
      <c r="C24" s="8">
        <v>1</v>
      </c>
      <c r="D24" s="124">
        <v>16988000.000000004</v>
      </c>
      <c r="E24" s="68">
        <f t="shared" si="0"/>
        <v>1.5235165744901672E-3</v>
      </c>
    </row>
    <row r="25" spans="2:5" x14ac:dyDescent="0.25">
      <c r="B25" s="5" t="s">
        <v>112</v>
      </c>
      <c r="C25" s="8">
        <v>1</v>
      </c>
      <c r="D25" s="124">
        <v>11353223</v>
      </c>
      <c r="E25" s="68">
        <f t="shared" si="0"/>
        <v>1.0181789153745572E-3</v>
      </c>
    </row>
    <row r="26" spans="2:5" x14ac:dyDescent="0.25">
      <c r="B26" s="5" t="s">
        <v>69</v>
      </c>
      <c r="C26" s="8">
        <v>1</v>
      </c>
      <c r="D26" s="124">
        <v>6000000</v>
      </c>
      <c r="E26" s="68">
        <f t="shared" si="0"/>
        <v>5.3809156151053694E-4</v>
      </c>
    </row>
    <row r="27" spans="2:5" x14ac:dyDescent="0.25">
      <c r="B27" s="26" t="s">
        <v>10</v>
      </c>
      <c r="C27" s="31">
        <f>SUM(C13:C26)</f>
        <v>111</v>
      </c>
      <c r="D27" s="186">
        <f>SUM(D13:D26)</f>
        <v>11150518664.809999</v>
      </c>
      <c r="E27" s="26"/>
    </row>
    <row r="30" spans="2:5" x14ac:dyDescent="0.25">
      <c r="B30" s="2" t="s">
        <v>823</v>
      </c>
    </row>
    <row r="32" spans="2:5" x14ac:dyDescent="0.25">
      <c r="B32" s="25" t="s">
        <v>17</v>
      </c>
      <c r="C32" s="181" t="s">
        <v>817</v>
      </c>
      <c r="D32" s="181" t="s">
        <v>824</v>
      </c>
    </row>
    <row r="33" spans="2:5" x14ac:dyDescent="0.25">
      <c r="B33" s="5" t="s">
        <v>18</v>
      </c>
      <c r="C33" s="8">
        <v>39</v>
      </c>
      <c r="D33" s="60">
        <f>C33/$C$47</f>
        <v>0.35135135135135137</v>
      </c>
    </row>
    <row r="34" spans="2:5" x14ac:dyDescent="0.25">
      <c r="B34" s="5" t="s">
        <v>37</v>
      </c>
      <c r="C34" s="8">
        <v>36</v>
      </c>
      <c r="D34" s="60">
        <f t="shared" ref="D34:D46" si="1">C34/$C$47</f>
        <v>0.32432432432432434</v>
      </c>
    </row>
    <row r="35" spans="2:5" x14ac:dyDescent="0.25">
      <c r="B35" s="5" t="s">
        <v>77</v>
      </c>
      <c r="C35" s="8">
        <v>18</v>
      </c>
      <c r="D35" s="60">
        <f t="shared" si="1"/>
        <v>0.16216216216216217</v>
      </c>
    </row>
    <row r="36" spans="2:5" x14ac:dyDescent="0.25">
      <c r="B36" s="5" t="s">
        <v>104</v>
      </c>
      <c r="C36" s="8">
        <v>4</v>
      </c>
      <c r="D36" s="60">
        <f t="shared" si="1"/>
        <v>3.6036036036036036E-2</v>
      </c>
    </row>
    <row r="37" spans="2:5" x14ac:dyDescent="0.25">
      <c r="B37" s="5" t="s">
        <v>193</v>
      </c>
      <c r="C37" s="8">
        <v>4</v>
      </c>
      <c r="D37" s="60">
        <f t="shared" si="1"/>
        <v>3.6036036036036036E-2</v>
      </c>
      <c r="E37" s="175"/>
    </row>
    <row r="38" spans="2:5" x14ac:dyDescent="0.25">
      <c r="B38" s="5" t="s">
        <v>19</v>
      </c>
      <c r="C38" s="8">
        <v>2</v>
      </c>
      <c r="D38" s="60">
        <f t="shared" si="1"/>
        <v>1.8018018018018018E-2</v>
      </c>
    </row>
    <row r="39" spans="2:5" x14ac:dyDescent="0.25">
      <c r="B39" s="5" t="s">
        <v>75</v>
      </c>
      <c r="C39" s="8">
        <v>1</v>
      </c>
      <c r="D39" s="60">
        <f t="shared" si="1"/>
        <v>9.0090090090090089E-3</v>
      </c>
    </row>
    <row r="40" spans="2:5" x14ac:dyDescent="0.25">
      <c r="B40" s="5" t="s">
        <v>114</v>
      </c>
      <c r="C40" s="8">
        <v>1</v>
      </c>
      <c r="D40" s="60">
        <f t="shared" si="1"/>
        <v>9.0090090090090089E-3</v>
      </c>
    </row>
    <row r="41" spans="2:5" x14ac:dyDescent="0.25">
      <c r="B41" s="5" t="s">
        <v>143</v>
      </c>
      <c r="C41" s="8">
        <v>1</v>
      </c>
      <c r="D41" s="60">
        <f t="shared" si="1"/>
        <v>9.0090090090090089E-3</v>
      </c>
    </row>
    <row r="42" spans="2:5" x14ac:dyDescent="0.25">
      <c r="B42" s="5" t="s">
        <v>255</v>
      </c>
      <c r="C42" s="8">
        <v>1</v>
      </c>
      <c r="D42" s="60">
        <f t="shared" si="1"/>
        <v>9.0090090090090089E-3</v>
      </c>
    </row>
    <row r="43" spans="2:5" x14ac:dyDescent="0.25">
      <c r="B43" s="5" t="s">
        <v>94</v>
      </c>
      <c r="C43" s="8">
        <v>1</v>
      </c>
      <c r="D43" s="60">
        <f t="shared" si="1"/>
        <v>9.0090090090090089E-3</v>
      </c>
    </row>
    <row r="44" spans="2:5" x14ac:dyDescent="0.25">
      <c r="B44" s="5" t="s">
        <v>109</v>
      </c>
      <c r="C44" s="8">
        <v>1</v>
      </c>
      <c r="D44" s="60">
        <f t="shared" si="1"/>
        <v>9.0090090090090089E-3</v>
      </c>
    </row>
    <row r="45" spans="2:5" x14ac:dyDescent="0.25">
      <c r="B45" s="5" t="s">
        <v>112</v>
      </c>
      <c r="C45" s="8">
        <v>1</v>
      </c>
      <c r="D45" s="60">
        <f t="shared" si="1"/>
        <v>9.0090090090090089E-3</v>
      </c>
    </row>
    <row r="46" spans="2:5" x14ac:dyDescent="0.25">
      <c r="B46" s="5" t="s">
        <v>69</v>
      </c>
      <c r="C46" s="8">
        <v>1</v>
      </c>
      <c r="D46" s="60">
        <f t="shared" si="1"/>
        <v>9.0090090090090089E-3</v>
      </c>
    </row>
    <row r="47" spans="2:5" x14ac:dyDescent="0.25">
      <c r="B47" s="26" t="s">
        <v>10</v>
      </c>
      <c r="C47" s="31">
        <f>SUM(C33:C46)</f>
        <v>111</v>
      </c>
      <c r="D47" s="26"/>
    </row>
    <row r="50" spans="2:5" x14ac:dyDescent="0.25">
      <c r="B50" s="2" t="s">
        <v>825</v>
      </c>
    </row>
    <row r="52" spans="2:5" ht="30" x14ac:dyDescent="0.25">
      <c r="B52" s="25" t="s">
        <v>17</v>
      </c>
      <c r="C52" s="181" t="s">
        <v>826</v>
      </c>
      <c r="D52" s="182" t="s">
        <v>819</v>
      </c>
      <c r="E52" s="182" t="s">
        <v>624</v>
      </c>
    </row>
    <row r="53" spans="2:5" x14ac:dyDescent="0.25">
      <c r="B53" s="5" t="s">
        <v>37</v>
      </c>
      <c r="C53" s="8">
        <v>4</v>
      </c>
      <c r="D53" s="124">
        <v>3617740055</v>
      </c>
      <c r="E53" s="60">
        <f>C53/$C$62</f>
        <v>0.26666666666666666</v>
      </c>
    </row>
    <row r="54" spans="2:5" x14ac:dyDescent="0.25">
      <c r="B54" s="5" t="s">
        <v>18</v>
      </c>
      <c r="C54" s="8">
        <v>3</v>
      </c>
      <c r="D54" s="124">
        <v>3389265545</v>
      </c>
      <c r="E54" s="60">
        <f t="shared" ref="E54:E62" si="2">C54/$C$62</f>
        <v>0.2</v>
      </c>
    </row>
    <row r="55" spans="2:5" x14ac:dyDescent="0.25">
      <c r="B55" s="5" t="s">
        <v>19</v>
      </c>
      <c r="C55" s="8">
        <v>2</v>
      </c>
      <c r="D55" s="124">
        <v>1405866843.9999998</v>
      </c>
      <c r="E55" s="60">
        <f t="shared" si="2"/>
        <v>0.13333333333333333</v>
      </c>
    </row>
    <row r="56" spans="2:5" x14ac:dyDescent="0.25">
      <c r="B56" s="5" t="s">
        <v>75</v>
      </c>
      <c r="C56" s="8">
        <v>1</v>
      </c>
      <c r="D56" s="124">
        <v>334790100</v>
      </c>
      <c r="E56" s="60">
        <f t="shared" si="2"/>
        <v>6.6666666666666666E-2</v>
      </c>
    </row>
    <row r="57" spans="2:5" x14ac:dyDescent="0.25">
      <c r="B57" s="5" t="s">
        <v>143</v>
      </c>
      <c r="C57" s="8">
        <v>1</v>
      </c>
      <c r="D57" s="124">
        <v>82888877.230000004</v>
      </c>
      <c r="E57" s="60">
        <f t="shared" si="2"/>
        <v>6.6666666666666666E-2</v>
      </c>
    </row>
    <row r="58" spans="2:5" x14ac:dyDescent="0.25">
      <c r="B58" s="5" t="s">
        <v>255</v>
      </c>
      <c r="C58" s="8">
        <v>1</v>
      </c>
      <c r="D58" s="124">
        <v>64965660.580000006</v>
      </c>
      <c r="E58" s="60">
        <f t="shared" si="2"/>
        <v>6.6666666666666666E-2</v>
      </c>
    </row>
    <row r="59" spans="2:5" x14ac:dyDescent="0.25">
      <c r="B59" s="5" t="s">
        <v>94</v>
      </c>
      <c r="C59" s="8">
        <v>1</v>
      </c>
      <c r="D59" s="124">
        <v>53313263</v>
      </c>
      <c r="E59" s="60">
        <f t="shared" si="2"/>
        <v>6.6666666666666666E-2</v>
      </c>
    </row>
    <row r="60" spans="2:5" x14ac:dyDescent="0.25">
      <c r="B60" s="5" t="s">
        <v>109</v>
      </c>
      <c r="C60" s="8">
        <v>1</v>
      </c>
      <c r="D60" s="124">
        <v>16988000.000000004</v>
      </c>
      <c r="E60" s="60">
        <f t="shared" si="2"/>
        <v>6.6666666666666666E-2</v>
      </c>
    </row>
    <row r="61" spans="2:5" x14ac:dyDescent="0.25">
      <c r="B61" s="5" t="s">
        <v>112</v>
      </c>
      <c r="C61" s="8">
        <v>1</v>
      </c>
      <c r="D61" s="124">
        <v>11353223</v>
      </c>
      <c r="E61" s="60">
        <f t="shared" si="2"/>
        <v>6.6666666666666666E-2</v>
      </c>
    </row>
    <row r="62" spans="2:5" x14ac:dyDescent="0.25">
      <c r="B62" s="31" t="s">
        <v>10</v>
      </c>
      <c r="C62" s="31">
        <f>SUM(C53:C61)</f>
        <v>15</v>
      </c>
      <c r="D62" s="185">
        <f>SUM(D53:D61)</f>
        <v>8977171567.8099995</v>
      </c>
      <c r="E62" s="28">
        <f t="shared" si="2"/>
        <v>1</v>
      </c>
    </row>
    <row r="65" spans="2:4" x14ac:dyDescent="0.25">
      <c r="B65" s="25" t="s">
        <v>17</v>
      </c>
      <c r="C65" s="25" t="s">
        <v>827</v>
      </c>
      <c r="D65" s="182" t="s">
        <v>828</v>
      </c>
    </row>
    <row r="66" spans="2:4" x14ac:dyDescent="0.25">
      <c r="B66" s="176" t="s">
        <v>37</v>
      </c>
      <c r="C66" s="5" t="s">
        <v>829</v>
      </c>
      <c r="D66" s="124">
        <v>1436792365</v>
      </c>
    </row>
    <row r="67" spans="2:4" x14ac:dyDescent="0.25">
      <c r="B67" s="177"/>
      <c r="C67" s="5" t="s">
        <v>830</v>
      </c>
      <c r="D67" s="124">
        <v>1108302649</v>
      </c>
    </row>
    <row r="68" spans="2:4" x14ac:dyDescent="0.25">
      <c r="B68" s="177"/>
      <c r="C68" s="5" t="s">
        <v>831</v>
      </c>
      <c r="D68" s="124">
        <v>859635041</v>
      </c>
    </row>
    <row r="69" spans="2:4" x14ac:dyDescent="0.25">
      <c r="B69" s="178"/>
      <c r="C69" s="5" t="s">
        <v>832</v>
      </c>
      <c r="D69" s="124">
        <v>213010000</v>
      </c>
    </row>
    <row r="70" spans="2:4" x14ac:dyDescent="0.25">
      <c r="B70" s="176" t="s">
        <v>18</v>
      </c>
      <c r="C70" s="5" t="s">
        <v>833</v>
      </c>
      <c r="D70" s="124">
        <v>2273821084</v>
      </c>
    </row>
    <row r="71" spans="2:4" x14ac:dyDescent="0.25">
      <c r="B71" s="177"/>
      <c r="C71" s="5" t="s">
        <v>834</v>
      </c>
      <c r="D71" s="124">
        <v>629981581</v>
      </c>
    </row>
    <row r="72" spans="2:4" x14ac:dyDescent="0.25">
      <c r="B72" s="178"/>
      <c r="C72" s="5" t="s">
        <v>835</v>
      </c>
      <c r="D72" s="124">
        <v>485462880</v>
      </c>
    </row>
    <row r="73" spans="2:4" x14ac:dyDescent="0.25">
      <c r="B73" s="176" t="s">
        <v>19</v>
      </c>
      <c r="C73" s="5" t="s">
        <v>836</v>
      </c>
      <c r="D73" s="124">
        <v>711305281.99999988</v>
      </c>
    </row>
    <row r="74" spans="2:4" x14ac:dyDescent="0.25">
      <c r="B74" s="178"/>
      <c r="C74" s="5" t="s">
        <v>837</v>
      </c>
      <c r="D74" s="124">
        <v>694561562</v>
      </c>
    </row>
    <row r="75" spans="2:4" x14ac:dyDescent="0.25">
      <c r="B75" s="5" t="s">
        <v>75</v>
      </c>
      <c r="C75" s="5" t="s">
        <v>838</v>
      </c>
      <c r="D75" s="124">
        <v>334790100</v>
      </c>
    </row>
    <row r="76" spans="2:4" x14ac:dyDescent="0.25">
      <c r="B76" s="5" t="s">
        <v>143</v>
      </c>
      <c r="C76" s="5" t="s">
        <v>839</v>
      </c>
      <c r="D76" s="124">
        <v>82888877.230000004</v>
      </c>
    </row>
    <row r="77" spans="2:4" x14ac:dyDescent="0.25">
      <c r="B77" s="5" t="s">
        <v>255</v>
      </c>
      <c r="C77" s="5" t="s">
        <v>840</v>
      </c>
      <c r="D77" s="124">
        <v>64965660.580000006</v>
      </c>
    </row>
    <row r="78" spans="2:4" x14ac:dyDescent="0.25">
      <c r="B78" s="5" t="s">
        <v>94</v>
      </c>
      <c r="C78" s="5" t="s">
        <v>841</v>
      </c>
      <c r="D78" s="124">
        <v>53313263</v>
      </c>
    </row>
    <row r="79" spans="2:4" x14ac:dyDescent="0.25">
      <c r="B79" s="5" t="s">
        <v>109</v>
      </c>
      <c r="C79" s="5" t="s">
        <v>842</v>
      </c>
      <c r="D79" s="124">
        <v>16988000.000000004</v>
      </c>
    </row>
    <row r="80" spans="2:4" x14ac:dyDescent="0.25">
      <c r="B80" s="5" t="s">
        <v>112</v>
      </c>
      <c r="C80" s="5" t="s">
        <v>843</v>
      </c>
      <c r="D80" s="124">
        <v>11353223</v>
      </c>
    </row>
    <row r="81" spans="2:6" x14ac:dyDescent="0.25">
      <c r="B81" s="26" t="s">
        <v>10</v>
      </c>
      <c r="C81" s="30"/>
      <c r="D81" s="183">
        <v>8977171567.8099995</v>
      </c>
    </row>
    <row r="85" spans="2:6" x14ac:dyDescent="0.25">
      <c r="B85" s="2" t="s">
        <v>844</v>
      </c>
    </row>
    <row r="86" spans="2:6" x14ac:dyDescent="0.25">
      <c r="B86" s="2"/>
    </row>
    <row r="88" spans="2:6" x14ac:dyDescent="0.25">
      <c r="B88" s="2" t="s">
        <v>845</v>
      </c>
    </row>
    <row r="90" spans="2:6" ht="30" x14ac:dyDescent="0.25">
      <c r="B90" s="25" t="s">
        <v>17</v>
      </c>
      <c r="C90" s="25" t="s">
        <v>828</v>
      </c>
      <c r="D90" s="25" t="s">
        <v>846</v>
      </c>
      <c r="E90" s="25" t="s">
        <v>847</v>
      </c>
      <c r="F90" s="25" t="s">
        <v>848</v>
      </c>
    </row>
    <row r="91" spans="2:6" x14ac:dyDescent="0.25">
      <c r="B91" s="5" t="s">
        <v>37</v>
      </c>
      <c r="C91" s="124">
        <v>1091999997</v>
      </c>
      <c r="D91" s="8">
        <v>32</v>
      </c>
      <c r="E91" s="7">
        <f>C91/$C$98</f>
        <v>0.50245080434107947</v>
      </c>
      <c r="F91" s="7">
        <f>D91/$D$98</f>
        <v>0.33333333333333331</v>
      </c>
    </row>
    <row r="92" spans="2:6" x14ac:dyDescent="0.25">
      <c r="B92" s="5" t="s">
        <v>18</v>
      </c>
      <c r="C92" s="124">
        <v>634677100</v>
      </c>
      <c r="D92" s="8">
        <v>36</v>
      </c>
      <c r="E92" s="7">
        <f t="shared" ref="E92:E97" si="3">C92/$C$98</f>
        <v>0.2920274910878628</v>
      </c>
      <c r="F92" s="7">
        <f t="shared" ref="F92:F97" si="4">D92/$D$98</f>
        <v>0.375</v>
      </c>
    </row>
    <row r="93" spans="2:6" x14ac:dyDescent="0.25">
      <c r="B93" s="5" t="s">
        <v>104</v>
      </c>
      <c r="C93" s="124">
        <v>153670000</v>
      </c>
      <c r="D93" s="8">
        <v>4</v>
      </c>
      <c r="E93" s="7">
        <f t="shared" si="3"/>
        <v>7.070660743151419E-2</v>
      </c>
      <c r="F93" s="7">
        <f t="shared" si="4"/>
        <v>4.1666666666666664E-2</v>
      </c>
    </row>
    <row r="94" spans="2:6" x14ac:dyDescent="0.25">
      <c r="B94" s="5" t="s">
        <v>114</v>
      </c>
      <c r="C94" s="124">
        <v>148000000</v>
      </c>
      <c r="D94" s="8">
        <v>1</v>
      </c>
      <c r="E94" s="7">
        <f t="shared" si="3"/>
        <v>6.8097728247960565E-2</v>
      </c>
      <c r="F94" s="7">
        <f t="shared" si="4"/>
        <v>1.0416666666666666E-2</v>
      </c>
    </row>
    <row r="95" spans="2:6" x14ac:dyDescent="0.25">
      <c r="B95" s="5" t="s">
        <v>77</v>
      </c>
      <c r="C95" s="124">
        <v>111500000</v>
      </c>
      <c r="D95" s="8">
        <v>18</v>
      </c>
      <c r="E95" s="7">
        <f t="shared" si="3"/>
        <v>5.1303356078700027E-2</v>
      </c>
      <c r="F95" s="7">
        <f t="shared" si="4"/>
        <v>0.1875</v>
      </c>
    </row>
    <row r="96" spans="2:6" x14ac:dyDescent="0.25">
      <c r="B96" s="5" t="s">
        <v>193</v>
      </c>
      <c r="C96" s="124">
        <v>27500000</v>
      </c>
      <c r="D96" s="8">
        <v>4</v>
      </c>
      <c r="E96" s="7">
        <f t="shared" si="3"/>
        <v>1.2653294100127808E-2</v>
      </c>
      <c r="F96" s="7">
        <f t="shared" si="4"/>
        <v>4.1666666666666664E-2</v>
      </c>
    </row>
    <row r="97" spans="2:6" x14ac:dyDescent="0.25">
      <c r="B97" s="5" t="s">
        <v>69</v>
      </c>
      <c r="C97" s="124">
        <v>6000000</v>
      </c>
      <c r="D97" s="8">
        <v>1</v>
      </c>
      <c r="E97" s="7">
        <f t="shared" si="3"/>
        <v>2.7607187127551584E-3</v>
      </c>
      <c r="F97" s="7">
        <f t="shared" si="4"/>
        <v>1.0416666666666666E-2</v>
      </c>
    </row>
    <row r="98" spans="2:6" x14ac:dyDescent="0.25">
      <c r="B98" s="26" t="s">
        <v>150</v>
      </c>
      <c r="C98" s="183">
        <f>SUM(C91:C97)</f>
        <v>2173347097</v>
      </c>
      <c r="D98" s="187">
        <f>SUM(D91:D97)</f>
        <v>96</v>
      </c>
      <c r="E98" s="28">
        <f>C98/$C$98</f>
        <v>1</v>
      </c>
      <c r="F98" s="28">
        <f>D98/$D$98</f>
        <v>1</v>
      </c>
    </row>
    <row r="100" spans="2:6" x14ac:dyDescent="0.25">
      <c r="B100" s="2" t="s">
        <v>849</v>
      </c>
    </row>
    <row r="102" spans="2:6" ht="30" x14ac:dyDescent="0.25">
      <c r="B102" s="25" t="s">
        <v>17</v>
      </c>
      <c r="C102" s="25" t="s">
        <v>828</v>
      </c>
      <c r="D102" s="25" t="s">
        <v>846</v>
      </c>
      <c r="E102" s="25" t="s">
        <v>847</v>
      </c>
      <c r="F102" s="25" t="s">
        <v>848</v>
      </c>
    </row>
    <row r="103" spans="2:6" x14ac:dyDescent="0.25">
      <c r="B103" s="5" t="s">
        <v>37</v>
      </c>
      <c r="C103" s="124">
        <v>3617740055</v>
      </c>
      <c r="D103" s="8">
        <v>4</v>
      </c>
      <c r="E103" s="7">
        <f t="shared" ref="E103:E112" si="5">C103/$C$112</f>
        <v>0.40299330670835731</v>
      </c>
      <c r="F103" s="7">
        <f t="shared" ref="F103:F112" si="6">D103/$D$112</f>
        <v>0.26666666666666666</v>
      </c>
    </row>
    <row r="104" spans="2:6" x14ac:dyDescent="0.25">
      <c r="B104" s="5" t="s">
        <v>18</v>
      </c>
      <c r="C104" s="124">
        <v>3389265545</v>
      </c>
      <c r="D104" s="8">
        <v>3</v>
      </c>
      <c r="E104" s="7">
        <f t="shared" si="5"/>
        <v>0.37754269475623031</v>
      </c>
      <c r="F104" s="7">
        <f t="shared" si="6"/>
        <v>0.2</v>
      </c>
    </row>
    <row r="105" spans="2:6" x14ac:dyDescent="0.25">
      <c r="B105" s="5" t="s">
        <v>19</v>
      </c>
      <c r="C105" s="124">
        <v>1405866843.9999998</v>
      </c>
      <c r="D105" s="8">
        <v>2</v>
      </c>
      <c r="E105" s="7">
        <f t="shared" si="5"/>
        <v>0.15660465363512754</v>
      </c>
      <c r="F105" s="7">
        <f t="shared" si="6"/>
        <v>0.13333333333333333</v>
      </c>
    </row>
    <row r="106" spans="2:6" x14ac:dyDescent="0.25">
      <c r="B106" s="5" t="s">
        <v>75</v>
      </c>
      <c r="C106" s="124">
        <v>334790100</v>
      </c>
      <c r="D106" s="8">
        <v>1</v>
      </c>
      <c r="E106" s="7">
        <f t="shared" si="5"/>
        <v>3.729349466824023E-2</v>
      </c>
      <c r="F106" s="7">
        <f t="shared" si="6"/>
        <v>6.6666666666666666E-2</v>
      </c>
    </row>
    <row r="107" spans="2:6" x14ac:dyDescent="0.25">
      <c r="B107" s="5" t="s">
        <v>143</v>
      </c>
      <c r="C107" s="124">
        <v>82888877.230000004</v>
      </c>
      <c r="D107" s="8">
        <v>1</v>
      </c>
      <c r="E107" s="7">
        <f t="shared" si="5"/>
        <v>9.2332954320734819E-3</v>
      </c>
      <c r="F107" s="7">
        <f t="shared" si="6"/>
        <v>6.6666666666666666E-2</v>
      </c>
    </row>
    <row r="108" spans="2:6" x14ac:dyDescent="0.25">
      <c r="B108" s="5" t="s">
        <v>255</v>
      </c>
      <c r="C108" s="124">
        <v>64965660.580000006</v>
      </c>
      <c r="D108" s="8">
        <v>1</v>
      </c>
      <c r="E108" s="7">
        <f t="shared" si="5"/>
        <v>7.2367627252386936E-3</v>
      </c>
      <c r="F108" s="7">
        <f t="shared" si="6"/>
        <v>6.6666666666666666E-2</v>
      </c>
    </row>
    <row r="109" spans="2:6" x14ac:dyDescent="0.25">
      <c r="B109" s="5" t="s">
        <v>94</v>
      </c>
      <c r="C109" s="124">
        <v>53313263</v>
      </c>
      <c r="D109" s="8">
        <v>1</v>
      </c>
      <c r="E109" s="7">
        <f t="shared" si="5"/>
        <v>5.9387595076347511E-3</v>
      </c>
      <c r="F109" s="7">
        <f t="shared" si="6"/>
        <v>6.6666666666666666E-2</v>
      </c>
    </row>
    <row r="110" spans="2:6" x14ac:dyDescent="0.25">
      <c r="B110" s="5" t="s">
        <v>109</v>
      </c>
      <c r="C110" s="124">
        <v>16988000.000000004</v>
      </c>
      <c r="D110" s="8">
        <v>1</v>
      </c>
      <c r="E110" s="7">
        <f t="shared" si="5"/>
        <v>1.8923555010260612E-3</v>
      </c>
      <c r="F110" s="7">
        <f t="shared" si="6"/>
        <v>6.6666666666666666E-2</v>
      </c>
    </row>
    <row r="111" spans="2:6" x14ac:dyDescent="0.25">
      <c r="B111" s="5" t="s">
        <v>112</v>
      </c>
      <c r="C111" s="124">
        <v>11353223</v>
      </c>
      <c r="D111" s="8">
        <v>1</v>
      </c>
      <c r="E111" s="7">
        <f t="shared" si="5"/>
        <v>1.264677066071674E-3</v>
      </c>
      <c r="F111" s="7">
        <f t="shared" si="6"/>
        <v>6.6666666666666666E-2</v>
      </c>
    </row>
    <row r="112" spans="2:6" x14ac:dyDescent="0.25">
      <c r="B112" s="26" t="s">
        <v>150</v>
      </c>
      <c r="C112" s="183">
        <f>SUM(C103:C111)</f>
        <v>8977171567.8099995</v>
      </c>
      <c r="D112" s="187">
        <f>SUM(D103:D111)</f>
        <v>15</v>
      </c>
      <c r="E112" s="28">
        <f t="shared" si="5"/>
        <v>1</v>
      </c>
      <c r="F112" s="28">
        <f t="shared" si="6"/>
        <v>1</v>
      </c>
    </row>
    <row r="114" spans="3:5" x14ac:dyDescent="0.25">
      <c r="C114" s="179"/>
    </row>
    <row r="121" spans="3:5" x14ac:dyDescent="0.25">
      <c r="E121" s="180"/>
    </row>
    <row r="122" spans="3:5" x14ac:dyDescent="0.25">
      <c r="E122" s="180"/>
    </row>
    <row r="123" spans="3:5" x14ac:dyDescent="0.25">
      <c r="E123" s="180"/>
    </row>
    <row r="124" spans="3:5" x14ac:dyDescent="0.25">
      <c r="E124" s="180"/>
    </row>
  </sheetData>
  <mergeCells count="3">
    <mergeCell ref="B66:B69"/>
    <mergeCell ref="B70:B72"/>
    <mergeCell ref="B73:B74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07E188C338BF4CB90D8C930E003AA7" ma:contentTypeVersion="7" ma:contentTypeDescription="Crear nuevo documento." ma:contentTypeScope="" ma:versionID="763dec204d20ce1c02f61f344c11625c">
  <xsd:schema xmlns:xsd="http://www.w3.org/2001/XMLSchema" xmlns:xs="http://www.w3.org/2001/XMLSchema" xmlns:p="http://schemas.microsoft.com/office/2006/metadata/properties" xmlns:ns2="0cdef571-acf8-4f6c-9bef-7d26bd1997cb" xmlns:ns3="cd156b1a-874b-4848-8134-22e221d02b37" targetNamespace="http://schemas.microsoft.com/office/2006/metadata/properties" ma:root="true" ma:fieldsID="c3f44f125b53e690047794cee82ed8aa" ns2:_="" ns3:_="">
    <xsd:import namespace="0cdef571-acf8-4f6c-9bef-7d26bd1997cb"/>
    <xsd:import namespace="cd156b1a-874b-4848-8134-22e221d02b37"/>
    <xsd:element name="properties">
      <xsd:complexType>
        <xsd:sequence>
          <xsd:element name="documentManagement">
            <xsd:complexType>
              <xsd:all>
                <xsd:element ref="ns2:Titulo" minOccurs="0"/>
                <xsd:element ref="ns2:Descripcion" minOccurs="0"/>
                <xsd:element ref="ns2:Publicado" minOccurs="0"/>
                <xsd:element ref="ns2:logo" minOccurs="0"/>
                <xsd:element ref="ns2:tab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ef571-acf8-4f6c-9bef-7d26bd1997cb" elementFormDefault="qualified">
    <xsd:import namespace="http://schemas.microsoft.com/office/2006/documentManagement/types"/>
    <xsd:import namespace="http://schemas.microsoft.com/office/infopath/2007/PartnerControls"/>
    <xsd:element name="Titulo" ma:index="8" nillable="true" ma:displayName="Titulo" ma:internalName="Titulo">
      <xsd:simpleType>
        <xsd:restriction base="dms:Note">
          <xsd:maxLength value="255"/>
        </xsd:restriction>
      </xsd:simpleType>
    </xsd:element>
    <xsd:element name="Descripcion" ma:index="9" nillable="true" ma:displayName="Descripcion" ma:internalName="Descripcion">
      <xsd:simpleType>
        <xsd:restriction base="dms:Note">
          <xsd:maxLength value="255"/>
        </xsd:restriction>
      </xsd:simpleType>
    </xsd:element>
    <xsd:element name="Publicado" ma:index="10" nillable="true" ma:displayName="Publicado" ma:default="1" ma:internalName="Publicado">
      <xsd:simpleType>
        <xsd:restriction base="dms:Boolean"/>
      </xsd:simpleType>
    </xsd:element>
    <xsd:element name="logo" ma:index="11" nillable="true" ma:displayName="logo" ma:format="Hyperlink" ma:internalName="logo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b" ma:index="12" nillable="true" ma:displayName="tab" ma:internalName="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56b1a-874b-4848-8134-22e221d02b37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4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on xmlns="0cdef571-acf8-4f6c-9bef-7d26bd1997cb">Anexos 2022</Descripcion>
    <logo xmlns="0cdef571-acf8-4f6c-9bef-7d26bd1997cb">
      <Url>https://pulep.mincultura.gov.co/Style Library/pulep/img/iconos/xls.png</Url>
      <Description>/Style Library/pulep/img/iconos/xls.png</Description>
    </logo>
    <Publicado xmlns="0cdef571-acf8-4f6c-9bef-7d26bd1997cb">true</Publicado>
    <tab xmlns="0cdef571-acf8-4f6c-9bef-7d26bd1997cb">anuario</tab>
    <Titulo xmlns="0cdef571-acf8-4f6c-9bef-7d26bd1997cb">Anexos 2022</Titulo>
    <_dlc_DocId xmlns="cd156b1a-874b-4848-8134-22e221d02b37">NJU4DPWNPS3T-1541743844-26</_dlc_DocId>
    <_dlc_DocIdUrl xmlns="cd156b1a-874b-4848-8134-22e221d02b37">
      <Url>https://pulep.mincultura.gov.co/_layouts/15/DocIdRedir.aspx?ID=NJU4DPWNPS3T-1541743844-26</Url>
      <Description>NJU4DPWNPS3T-1541743844-26</Description>
    </_dlc_DocIdUrl>
  </documentManagement>
</p:properties>
</file>

<file path=customXml/itemProps1.xml><?xml version="1.0" encoding="utf-8"?>
<ds:datastoreItem xmlns:ds="http://schemas.openxmlformats.org/officeDocument/2006/customXml" ds:itemID="{45DCEC0D-0D97-4C3A-9826-2D441CA5C41F}"/>
</file>

<file path=customXml/itemProps2.xml><?xml version="1.0" encoding="utf-8"?>
<ds:datastoreItem xmlns:ds="http://schemas.openxmlformats.org/officeDocument/2006/customXml" ds:itemID="{A5373690-5FC8-4A64-B5C0-491EC1E20B3D}"/>
</file>

<file path=customXml/itemProps3.xml><?xml version="1.0" encoding="utf-8"?>
<ds:datastoreItem xmlns:ds="http://schemas.openxmlformats.org/officeDocument/2006/customXml" ds:itemID="{EB9C4AE9-4A10-4829-9D6A-D2528C94E76B}"/>
</file>

<file path=customXml/itemProps4.xml><?xml version="1.0" encoding="utf-8"?>
<ds:datastoreItem xmlns:ds="http://schemas.openxmlformats.org/officeDocument/2006/customXml" ds:itemID="{236F6DD4-E556-418C-ADFC-4AB094D603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6.1 productores</vt:lpstr>
      <vt:lpstr>6.3 escenarios</vt:lpstr>
      <vt:lpstr>6.4 Eventos </vt:lpstr>
      <vt:lpstr>7. Recaudo</vt:lpstr>
      <vt:lpstr>9 EJECUCIÓN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2022</dc:title>
  <dc:creator>Damaris Johanna Romero Diaz</dc:creator>
  <cp:lastModifiedBy>Damaris Johanna Romero Diaz</cp:lastModifiedBy>
  <dcterms:created xsi:type="dcterms:W3CDTF">2023-10-09T19:00:48Z</dcterms:created>
  <dcterms:modified xsi:type="dcterms:W3CDTF">2023-10-09T19:40:49Z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0x010100E807E188C338BF4CB90D8C930E003AA7</vt:lpwstr>
  </property>
  <property fmtid="{D5CDD505-2E9C-101B-9397-08002B2CF9AE}" pid="3" name="_dlc_DocIdItemGuid">
    <vt:lpwstr>e06d99a4-9126-4579-ab4e-9102fd3698fc</vt:lpwstr>
  </property>
</Properties>
</file>